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starosta\Documents\MOST a komunikace u Šponarů\Dabona\"/>
    </mc:Choice>
  </mc:AlternateContent>
  <xr:revisionPtr revIDLastSave="0" documentId="8_{71C79D71-50AA-4AD1-B5A1-1DA131B67B06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Rekapitulace stavby" sheetId="1" r:id="rId1"/>
    <sheet name="SO 101 - Komunikace" sheetId="2" r:id="rId2"/>
    <sheet name="SO 201 - Most DLH-01M" sheetId="3" r:id="rId3"/>
    <sheet name="SO 401 - Veřejné osvětlení" sheetId="4" r:id="rId4"/>
    <sheet name="VO - polozky" sheetId="6" r:id="rId5"/>
    <sheet name="VON - Vedlejší a ostatní ..." sheetId="5" r:id="rId6"/>
  </sheets>
  <externalReferences>
    <externalReference r:id="rId7"/>
    <externalReference r:id="rId8"/>
  </externalReferences>
  <definedNames>
    <definedName name="_xlnm._FilterDatabase" localSheetId="1" hidden="1">'SO 101 - Komunikace'!$C$124:$K$213</definedName>
    <definedName name="_xlnm._FilterDatabase" localSheetId="2" hidden="1">'SO 201 - Most DLH-01M'!$C$127:$K$204</definedName>
    <definedName name="_xlnm._FilterDatabase" localSheetId="3" hidden="1">'SO 401 - Veřejné osvětlení'!$C$117:$K$121</definedName>
    <definedName name="_xlnm._FilterDatabase" localSheetId="5" hidden="1">'VON - Vedlejší a ostatní ...'!$C$116:$K$124</definedName>
    <definedName name="AL_obvodový_plášť">'[1]SO 11.1A Výkaz výměr'!#REF!</definedName>
    <definedName name="Izolace_akustické">'[1]SO 11.1A Výkaz výměr'!#REF!</definedName>
    <definedName name="Izolace_proti_vodě">'[1]SO 11.1A Výkaz výměr'!#REF!</definedName>
    <definedName name="Komunikace">'[1]SO 11.1A Výkaz výměr'!#REF!</definedName>
    <definedName name="Konstrukce_klempířské">'[1]SO 11.1A Výkaz výměr'!#REF!</definedName>
    <definedName name="Konstrukce_tesařské">'[2]SO 51.4 Výkaz výměr'!#REF!</definedName>
    <definedName name="Konstrukce_truhlářské">'[1]SO 11.1A Výkaz výměr'!#REF!</definedName>
    <definedName name="Kovové_stavební_doplňkové_konstrukce">'[1]SO 11.1A Výkaz výměr'!#REF!</definedName>
    <definedName name="KSDK">'[2]SO 51.4 Výkaz výměr'!#REF!</definedName>
    <definedName name="Malby__tapety__nátěry__nástřiky">'[1]SO 11.1A Výkaz výměr'!#REF!</definedName>
    <definedName name="_xlnm.Print_Titles" localSheetId="0">'Rekapitulace stavby'!$92:$92</definedName>
    <definedName name="_xlnm.Print_Titles" localSheetId="1">'SO 101 - Komunikace'!$124:$124</definedName>
    <definedName name="_xlnm.Print_Titles" localSheetId="2">'SO 201 - Most DLH-01M'!$127:$127</definedName>
    <definedName name="_xlnm.Print_Titles" localSheetId="3">'SO 401 - Veřejné osvětlení'!$117:$117</definedName>
    <definedName name="_xlnm.Print_Titles" localSheetId="5">'VON - Vedlejší a ostatní ...'!$116:$116</definedName>
    <definedName name="Obklady_keramické">'[1]SO 11.1A Výkaz výměr'!#REF!</definedName>
    <definedName name="_xlnm.Print_Area" localSheetId="0">'Rekapitulace stavby'!$D$4:$AO$76,'Rekapitulace stavby'!$C$82:$AQ$99</definedName>
    <definedName name="_xlnm.Print_Area" localSheetId="1">'SO 101 - Komunikace'!$C$4:$J$76,'SO 101 - Komunikace'!$C$82:$J$106,'SO 101 - Komunikace'!$C$112:$K$213</definedName>
    <definedName name="_xlnm.Print_Area" localSheetId="2">'SO 201 - Most DLH-01M'!$C$4:$J$76,'SO 201 - Most DLH-01M'!$C$82:$J$109,'SO 201 - Most DLH-01M'!$C$115:$K$204</definedName>
    <definedName name="_xlnm.Print_Area" localSheetId="3">'SO 401 - Veřejné osvětlení'!$C$4:$J$76,'SO 401 - Veřejné osvětlení'!$C$82:$J$99,'SO 401 - Veřejné osvětlení'!$C$105:$K$121</definedName>
    <definedName name="_xlnm.Print_Area" localSheetId="4">'VO - polozky'!$A$1:$G$38</definedName>
    <definedName name="_xlnm.Print_Area" localSheetId="5">'VON - Vedlejší a ostatní ...'!$C$4:$J$76,'VON - Vedlejší a ostatní ...'!$C$82:$J$98,'VON - Vedlejší a ostatní ...'!$C$104:$K$124</definedName>
    <definedName name="Ostatní_výrobky">'[2]SO 51.4 Výkaz výměr'!#REF!</definedName>
    <definedName name="Podhl">'[2]SO 51.4 Výkaz výměr'!#REF!</definedName>
    <definedName name="Podhledy">'[1]SO 11.1A Výkaz výměr'!#REF!</definedName>
    <definedName name="REKAPITULACE">'[1]SO 11.1A Výkaz výměr'!#REF!</definedName>
    <definedName name="Sádrokartonové_konstrukce">'[1]SO 11.1A Výkaz výměr'!#REF!</definedName>
    <definedName name="Vodorovné_konstrukce">'[2]SO 51.4 Výkaz výměr'!#REF!</definedName>
    <definedName name="Základy">'[2]SO 51.4 Výkaz výměr'!#REF!</definedName>
    <definedName name="Zemní_práce">'[2]SO 51.4 Výkaz výměr'!#REF!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9" i="5" l="1"/>
  <c r="F111" i="5"/>
  <c r="A20" i="6"/>
  <c r="G20" i="6"/>
  <c r="A21" i="6"/>
  <c r="G21" i="6"/>
  <c r="A22" i="6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G22" i="6"/>
  <c r="G23" i="6"/>
  <c r="G24" i="6"/>
  <c r="G25" i="6"/>
  <c r="G26" i="6"/>
  <c r="G27" i="6"/>
  <c r="G28" i="6"/>
  <c r="G29" i="6"/>
  <c r="G30" i="6"/>
  <c r="G31" i="6"/>
  <c r="G35" i="6"/>
  <c r="G37" i="6" s="1"/>
  <c r="G16" i="6" s="1"/>
  <c r="G36" i="6"/>
  <c r="J37" i="5"/>
  <c r="J36" i="5"/>
  <c r="AY98" i="1"/>
  <c r="J35" i="5"/>
  <c r="AX98" i="1"/>
  <c r="BI124" i="5"/>
  <c r="BH124" i="5"/>
  <c r="BG124" i="5"/>
  <c r="BF124" i="5"/>
  <c r="T124" i="5"/>
  <c r="R124" i="5"/>
  <c r="P124" i="5"/>
  <c r="BI123" i="5"/>
  <c r="BH123" i="5"/>
  <c r="BG123" i="5"/>
  <c r="BF123" i="5"/>
  <c r="T123" i="5"/>
  <c r="R123" i="5"/>
  <c r="P123" i="5"/>
  <c r="BI122" i="5"/>
  <c r="BH122" i="5"/>
  <c r="BG122" i="5"/>
  <c r="BF122" i="5"/>
  <c r="T122" i="5"/>
  <c r="R122" i="5"/>
  <c r="P122" i="5"/>
  <c r="BI121" i="5"/>
  <c r="BH121" i="5"/>
  <c r="BG121" i="5"/>
  <c r="BF121" i="5"/>
  <c r="T121" i="5"/>
  <c r="R121" i="5"/>
  <c r="P121" i="5"/>
  <c r="BI120" i="5"/>
  <c r="BH120" i="5"/>
  <c r="BG120" i="5"/>
  <c r="BF120" i="5"/>
  <c r="T120" i="5"/>
  <c r="R120" i="5"/>
  <c r="P120" i="5"/>
  <c r="BI119" i="5"/>
  <c r="BH119" i="5"/>
  <c r="BG119" i="5"/>
  <c r="BF119" i="5"/>
  <c r="T119" i="5"/>
  <c r="R119" i="5"/>
  <c r="P119" i="5"/>
  <c r="J114" i="5"/>
  <c r="J113" i="5"/>
  <c r="F113" i="5"/>
  <c r="E109" i="5"/>
  <c r="J92" i="5"/>
  <c r="J91" i="5"/>
  <c r="F91" i="5"/>
  <c r="E87" i="5"/>
  <c r="J18" i="5"/>
  <c r="E18" i="5"/>
  <c r="F92" i="5" s="1"/>
  <c r="J17" i="5"/>
  <c r="J12" i="5"/>
  <c r="J111" i="5" s="1"/>
  <c r="E7" i="5"/>
  <c r="E107" i="5" s="1"/>
  <c r="J37" i="4"/>
  <c r="J36" i="4"/>
  <c r="AY97" i="1" s="1"/>
  <c r="J35" i="4"/>
  <c r="AX97" i="1" s="1"/>
  <c r="BI121" i="4"/>
  <c r="F37" i="4" s="1"/>
  <c r="BD97" i="1" s="1"/>
  <c r="BH121" i="4"/>
  <c r="BG121" i="4"/>
  <c r="F35" i="4" s="1"/>
  <c r="BB97" i="1" s="1"/>
  <c r="BF121" i="4"/>
  <c r="F34" i="4" s="1"/>
  <c r="BA97" i="1" s="1"/>
  <c r="T121" i="4"/>
  <c r="T120" i="4" s="1"/>
  <c r="T119" i="4" s="1"/>
  <c r="T118" i="4" s="1"/>
  <c r="R121" i="4"/>
  <c r="R120" i="4"/>
  <c r="R119" i="4" s="1"/>
  <c r="R118" i="4" s="1"/>
  <c r="P121" i="4"/>
  <c r="P120" i="4" s="1"/>
  <c r="P119" i="4" s="1"/>
  <c r="P118" i="4" s="1"/>
  <c r="AU97" i="1" s="1"/>
  <c r="J115" i="4"/>
  <c r="J114" i="4"/>
  <c r="F114" i="4"/>
  <c r="F112" i="4"/>
  <c r="E110" i="4"/>
  <c r="J92" i="4"/>
  <c r="J91" i="4"/>
  <c r="F91" i="4"/>
  <c r="F89" i="4"/>
  <c r="E87" i="4"/>
  <c r="J18" i="4"/>
  <c r="E18" i="4"/>
  <c r="F115" i="4" s="1"/>
  <c r="J17" i="4"/>
  <c r="J12" i="4"/>
  <c r="J89" i="4" s="1"/>
  <c r="E7" i="4"/>
  <c r="E108" i="4" s="1"/>
  <c r="J37" i="3"/>
  <c r="J36" i="3"/>
  <c r="AY96" i="1" s="1"/>
  <c r="J35" i="3"/>
  <c r="AX96" i="1" s="1"/>
  <c r="BI204" i="3"/>
  <c r="BH204" i="3"/>
  <c r="BG204" i="3"/>
  <c r="BF204" i="3"/>
  <c r="T204" i="3"/>
  <c r="R204" i="3"/>
  <c r="P204" i="3"/>
  <c r="BI203" i="3"/>
  <c r="BH203" i="3"/>
  <c r="BG203" i="3"/>
  <c r="BF203" i="3"/>
  <c r="T203" i="3"/>
  <c r="R203" i="3"/>
  <c r="P203" i="3"/>
  <c r="BI202" i="3"/>
  <c r="BH202" i="3"/>
  <c r="BG202" i="3"/>
  <c r="BF202" i="3"/>
  <c r="T202" i="3"/>
  <c r="R202" i="3"/>
  <c r="P202" i="3"/>
  <c r="BI201" i="3"/>
  <c r="BH201" i="3"/>
  <c r="BG201" i="3"/>
  <c r="BF201" i="3"/>
  <c r="T201" i="3"/>
  <c r="R201" i="3"/>
  <c r="P201" i="3"/>
  <c r="BI200" i="3"/>
  <c r="BH200" i="3"/>
  <c r="BG200" i="3"/>
  <c r="BF200" i="3"/>
  <c r="T200" i="3"/>
  <c r="R200" i="3"/>
  <c r="P200" i="3"/>
  <c r="BI199" i="3"/>
  <c r="BH199" i="3"/>
  <c r="BG199" i="3"/>
  <c r="BF199" i="3"/>
  <c r="T199" i="3"/>
  <c r="R199" i="3"/>
  <c r="P199" i="3"/>
  <c r="BI198" i="3"/>
  <c r="BH198" i="3"/>
  <c r="BG198" i="3"/>
  <c r="BF198" i="3"/>
  <c r="T198" i="3"/>
  <c r="R198" i="3"/>
  <c r="P198" i="3"/>
  <c r="BI196" i="3"/>
  <c r="BH196" i="3"/>
  <c r="BG196" i="3"/>
  <c r="BF196" i="3"/>
  <c r="T196" i="3"/>
  <c r="T195" i="3"/>
  <c r="R196" i="3"/>
  <c r="R195" i="3" s="1"/>
  <c r="P196" i="3"/>
  <c r="P195" i="3" s="1"/>
  <c r="BI194" i="3"/>
  <c r="BH194" i="3"/>
  <c r="BG194" i="3"/>
  <c r="BF194" i="3"/>
  <c r="T194" i="3"/>
  <c r="T193" i="3" s="1"/>
  <c r="R194" i="3"/>
  <c r="R193" i="3" s="1"/>
  <c r="P194" i="3"/>
  <c r="P193" i="3"/>
  <c r="BI192" i="3"/>
  <c r="BH192" i="3"/>
  <c r="BG192" i="3"/>
  <c r="BF192" i="3"/>
  <c r="T192" i="3"/>
  <c r="T191" i="3" s="1"/>
  <c r="R192" i="3"/>
  <c r="R191" i="3"/>
  <c r="P192" i="3"/>
  <c r="P191" i="3"/>
  <c r="BI190" i="3"/>
  <c r="BH190" i="3"/>
  <c r="BG190" i="3"/>
  <c r="BF190" i="3"/>
  <c r="T190" i="3"/>
  <c r="T189" i="3"/>
  <c r="R190" i="3"/>
  <c r="R189" i="3"/>
  <c r="P190" i="3"/>
  <c r="P189" i="3" s="1"/>
  <c r="BI188" i="3"/>
  <c r="BH188" i="3"/>
  <c r="BG188" i="3"/>
  <c r="BF188" i="3"/>
  <c r="T188" i="3"/>
  <c r="R188" i="3"/>
  <c r="P188" i="3"/>
  <c r="BI187" i="3"/>
  <c r="BH187" i="3"/>
  <c r="BG187" i="3"/>
  <c r="BF187" i="3"/>
  <c r="T187" i="3"/>
  <c r="R187" i="3"/>
  <c r="P187" i="3"/>
  <c r="BI186" i="3"/>
  <c r="BH186" i="3"/>
  <c r="BG186" i="3"/>
  <c r="BF186" i="3"/>
  <c r="T186" i="3"/>
  <c r="R186" i="3"/>
  <c r="P186" i="3"/>
  <c r="BI185" i="3"/>
  <c r="BH185" i="3"/>
  <c r="BG185" i="3"/>
  <c r="BF185" i="3"/>
  <c r="T185" i="3"/>
  <c r="R185" i="3"/>
  <c r="P185" i="3"/>
  <c r="BI184" i="3"/>
  <c r="BH184" i="3"/>
  <c r="BG184" i="3"/>
  <c r="BF184" i="3"/>
  <c r="T184" i="3"/>
  <c r="R184" i="3"/>
  <c r="P184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7" i="3"/>
  <c r="BH177" i="3"/>
  <c r="BG177" i="3"/>
  <c r="BF177" i="3"/>
  <c r="T177" i="3"/>
  <c r="R177" i="3"/>
  <c r="P177" i="3"/>
  <c r="BI176" i="3"/>
  <c r="BH176" i="3"/>
  <c r="BG176" i="3"/>
  <c r="BF176" i="3"/>
  <c r="T176" i="3"/>
  <c r="R176" i="3"/>
  <c r="P176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1" i="3"/>
  <c r="BH171" i="3"/>
  <c r="BG171" i="3"/>
  <c r="BF171" i="3"/>
  <c r="T171" i="3"/>
  <c r="R171" i="3"/>
  <c r="P171" i="3"/>
  <c r="BI170" i="3"/>
  <c r="BH170" i="3"/>
  <c r="BG170" i="3"/>
  <c r="BF170" i="3"/>
  <c r="T170" i="3"/>
  <c r="R170" i="3"/>
  <c r="P170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J125" i="3"/>
  <c r="J124" i="3"/>
  <c r="F124" i="3"/>
  <c r="F122" i="3"/>
  <c r="E120" i="3"/>
  <c r="J92" i="3"/>
  <c r="J91" i="3"/>
  <c r="F91" i="3"/>
  <c r="F89" i="3"/>
  <c r="E87" i="3"/>
  <c r="J18" i="3"/>
  <c r="E18" i="3"/>
  <c r="F125" i="3" s="1"/>
  <c r="J17" i="3"/>
  <c r="J12" i="3"/>
  <c r="J89" i="3" s="1"/>
  <c r="E7" i="3"/>
  <c r="E85" i="3" s="1"/>
  <c r="J37" i="2"/>
  <c r="J36" i="2"/>
  <c r="AY95" i="1" s="1"/>
  <c r="J35" i="2"/>
  <c r="AX95" i="1"/>
  <c r="BI213" i="2"/>
  <c r="BH213" i="2"/>
  <c r="BG213" i="2"/>
  <c r="BF213" i="2"/>
  <c r="T213" i="2"/>
  <c r="T212" i="2" s="1"/>
  <c r="R213" i="2"/>
  <c r="R212" i="2" s="1"/>
  <c r="P213" i="2"/>
  <c r="P212" i="2"/>
  <c r="BI211" i="2"/>
  <c r="BH211" i="2"/>
  <c r="BG211" i="2"/>
  <c r="BF211" i="2"/>
  <c r="T211" i="2"/>
  <c r="R211" i="2"/>
  <c r="P211" i="2"/>
  <c r="BI210" i="2"/>
  <c r="BH210" i="2"/>
  <c r="BG210" i="2"/>
  <c r="BF210" i="2"/>
  <c r="T210" i="2"/>
  <c r="R210" i="2"/>
  <c r="P210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J122" i="2"/>
  <c r="J121" i="2"/>
  <c r="F121" i="2"/>
  <c r="F119" i="2"/>
  <c r="E117" i="2"/>
  <c r="J92" i="2"/>
  <c r="J91" i="2"/>
  <c r="F91" i="2"/>
  <c r="F89" i="2"/>
  <c r="E87" i="2"/>
  <c r="J18" i="2"/>
  <c r="E18" i="2"/>
  <c r="F92" i="2" s="1"/>
  <c r="J17" i="2"/>
  <c r="J12" i="2"/>
  <c r="J119" i="2" s="1"/>
  <c r="E7" i="2"/>
  <c r="E85" i="2" s="1"/>
  <c r="L90" i="1"/>
  <c r="AM90" i="1"/>
  <c r="AM89" i="1"/>
  <c r="L89" i="1"/>
  <c r="AM87" i="1"/>
  <c r="L87" i="1"/>
  <c r="L85" i="1"/>
  <c r="L84" i="1"/>
  <c r="BK124" i="5"/>
  <c r="BK123" i="5"/>
  <c r="J122" i="5"/>
  <c r="J121" i="5"/>
  <c r="BK120" i="5"/>
  <c r="J119" i="5"/>
  <c r="J203" i="3"/>
  <c r="BK202" i="3"/>
  <c r="BK199" i="3"/>
  <c r="J198" i="3"/>
  <c r="J196" i="3"/>
  <c r="BK190" i="3"/>
  <c r="BK182" i="3"/>
  <c r="J180" i="3"/>
  <c r="J177" i="3"/>
  <c r="BK171" i="3"/>
  <c r="BK169" i="3"/>
  <c r="J168" i="3"/>
  <c r="J160" i="3"/>
  <c r="BK149" i="3"/>
  <c r="J144" i="3"/>
  <c r="J143" i="3"/>
  <c r="BK139" i="3"/>
  <c r="J137" i="3"/>
  <c r="BK136" i="3"/>
  <c r="BK135" i="3"/>
  <c r="J133" i="3"/>
  <c r="BK131" i="3"/>
  <c r="BK211" i="2"/>
  <c r="J203" i="2"/>
  <c r="J200" i="2"/>
  <c r="J199" i="2"/>
  <c r="J198" i="2"/>
  <c r="BK196" i="2"/>
  <c r="BK192" i="2"/>
  <c r="BK186" i="2"/>
  <c r="BK185" i="2"/>
  <c r="BK173" i="2"/>
  <c r="BK169" i="2"/>
  <c r="BK165" i="2"/>
  <c r="J161" i="2"/>
  <c r="J154" i="2"/>
  <c r="J153" i="2"/>
  <c r="J151" i="2"/>
  <c r="J150" i="2"/>
  <c r="J148" i="2"/>
  <c r="BK146" i="2"/>
  <c r="BK145" i="2"/>
  <c r="J135" i="2"/>
  <c r="J133" i="2"/>
  <c r="BK130" i="2"/>
  <c r="J128" i="2"/>
  <c r="J124" i="5"/>
  <c r="J123" i="5"/>
  <c r="BK122" i="5"/>
  <c r="BK121" i="5"/>
  <c r="J120" i="5"/>
  <c r="BK119" i="5"/>
  <c r="BK204" i="3"/>
  <c r="J204" i="3"/>
  <c r="BK203" i="3"/>
  <c r="BK201" i="3"/>
  <c r="J200" i="3"/>
  <c r="J199" i="3"/>
  <c r="J192" i="3"/>
  <c r="J190" i="3"/>
  <c r="BK187" i="3"/>
  <c r="J185" i="3"/>
  <c r="J179" i="3"/>
  <c r="J174" i="3"/>
  <c r="BK173" i="3"/>
  <c r="J167" i="3"/>
  <c r="J166" i="3"/>
  <c r="J164" i="3"/>
  <c r="J161" i="3"/>
  <c r="BK160" i="3"/>
  <c r="BK159" i="3"/>
  <c r="BK157" i="3"/>
  <c r="J152" i="3"/>
  <c r="BK146" i="3"/>
  <c r="BK144" i="3"/>
  <c r="J141" i="3"/>
  <c r="J140" i="3"/>
  <c r="J135" i="3"/>
  <c r="J132" i="3"/>
  <c r="J131" i="3"/>
  <c r="BK204" i="2"/>
  <c r="BK202" i="2"/>
  <c r="J201" i="2"/>
  <c r="BK199" i="2"/>
  <c r="BK194" i="2"/>
  <c r="J192" i="2"/>
  <c r="BK190" i="2"/>
  <c r="BK187" i="2"/>
  <c r="J186" i="2"/>
  <c r="BK179" i="2"/>
  <c r="J171" i="2"/>
  <c r="J165" i="2"/>
  <c r="J162" i="2"/>
  <c r="BK161" i="2"/>
  <c r="BK159" i="2"/>
  <c r="BK157" i="2"/>
  <c r="J155" i="2"/>
  <c r="BK153" i="2"/>
  <c r="J152" i="2"/>
  <c r="BK149" i="2"/>
  <c r="BK147" i="2"/>
  <c r="J144" i="2"/>
  <c r="J143" i="2"/>
  <c r="BK141" i="2"/>
  <c r="BK140" i="2"/>
  <c r="BK137" i="2"/>
  <c r="J136" i="2"/>
  <c r="BK135" i="2"/>
  <c r="J134" i="2"/>
  <c r="J131" i="2"/>
  <c r="BK129" i="2"/>
  <c r="J202" i="3"/>
  <c r="BK200" i="3"/>
  <c r="BK198" i="3"/>
  <c r="BK196" i="3"/>
  <c r="BK194" i="3"/>
  <c r="BK188" i="3"/>
  <c r="J187" i="3"/>
  <c r="BK184" i="3"/>
  <c r="BK183" i="3"/>
  <c r="J182" i="3"/>
  <c r="BK176" i="3"/>
  <c r="J173" i="3"/>
  <c r="BK170" i="3"/>
  <c r="BK168" i="3"/>
  <c r="BK166" i="3"/>
  <c r="J165" i="3"/>
  <c r="BK161" i="3"/>
  <c r="J157" i="3"/>
  <c r="J155" i="3"/>
  <c r="J154" i="3"/>
  <c r="BK151" i="3"/>
  <c r="J146" i="3"/>
  <c r="BK142" i="3"/>
  <c r="J136" i="3"/>
  <c r="J130" i="3"/>
  <c r="J207" i="2"/>
  <c r="J202" i="2"/>
  <c r="BK200" i="2"/>
  <c r="J197" i="2"/>
  <c r="BK191" i="2"/>
  <c r="J184" i="2"/>
  <c r="BK181" i="2"/>
  <c r="BK180" i="2"/>
  <c r="J178" i="2"/>
  <c r="BK176" i="2"/>
  <c r="BK174" i="2"/>
  <c r="BK172" i="2"/>
  <c r="J168" i="2"/>
  <c r="BK164" i="2"/>
  <c r="BK160" i="2"/>
  <c r="BK154" i="2"/>
  <c r="BK144" i="2"/>
  <c r="BK143" i="2"/>
  <c r="J140" i="2"/>
  <c r="BK132" i="2"/>
  <c r="J201" i="3"/>
  <c r="J194" i="3"/>
  <c r="BK192" i="3"/>
  <c r="J186" i="3"/>
  <c r="BK185" i="3"/>
  <c r="BK180" i="3"/>
  <c r="BK179" i="3"/>
  <c r="BK177" i="3"/>
  <c r="J176" i="3"/>
  <c r="BK174" i="3"/>
  <c r="J171" i="3"/>
  <c r="J169" i="3"/>
  <c r="BK164" i="3"/>
  <c r="BK162" i="3"/>
  <c r="J159" i="3"/>
  <c r="J158" i="3"/>
  <c r="J156" i="3"/>
  <c r="BK154" i="3"/>
  <c r="BK150" i="3"/>
  <c r="BK148" i="3"/>
  <c r="BK147" i="3"/>
  <c r="BK145" i="3"/>
  <c r="J142" i="3"/>
  <c r="BK141" i="3"/>
  <c r="BK134" i="3"/>
  <c r="BK133" i="3"/>
  <c r="BK132" i="3"/>
  <c r="BK130" i="3"/>
  <c r="BK213" i="2"/>
  <c r="J209" i="2"/>
  <c r="BK207" i="2"/>
  <c r="BK205" i="2"/>
  <c r="BK197" i="2"/>
  <c r="J190" i="2"/>
  <c r="BK188" i="2"/>
  <c r="J185" i="2"/>
  <c r="J182" i="2"/>
  <c r="J180" i="2"/>
  <c r="J176" i="2"/>
  <c r="BK168" i="2"/>
  <c r="BK166" i="2"/>
  <c r="J164" i="2"/>
  <c r="BK162" i="2"/>
  <c r="J160" i="2"/>
  <c r="J159" i="2"/>
  <c r="J157" i="2"/>
  <c r="J156" i="2"/>
  <c r="BK155" i="2"/>
  <c r="BK151" i="2"/>
  <c r="BK150" i="2"/>
  <c r="J149" i="2"/>
  <c r="J145" i="2"/>
  <c r="J138" i="2"/>
  <c r="BK133" i="2"/>
  <c r="J130" i="2"/>
  <c r="AS94" i="1"/>
  <c r="J188" i="3"/>
  <c r="BK186" i="3"/>
  <c r="J184" i="3"/>
  <c r="J183" i="3"/>
  <c r="J170" i="3"/>
  <c r="BK158" i="3"/>
  <c r="BK155" i="3"/>
  <c r="J153" i="3"/>
  <c r="BK152" i="3"/>
  <c r="J151" i="3"/>
  <c r="J150" i="3"/>
  <c r="J148" i="3"/>
  <c r="J147" i="3"/>
  <c r="J145" i="3"/>
  <c r="BK140" i="3"/>
  <c r="J139" i="3"/>
  <c r="J134" i="3"/>
  <c r="J210" i="2"/>
  <c r="BK209" i="2"/>
  <c r="J208" i="2"/>
  <c r="J205" i="2"/>
  <c r="BK203" i="2"/>
  <c r="J196" i="2"/>
  <c r="J194" i="2"/>
  <c r="BK193" i="2"/>
  <c r="J189" i="2"/>
  <c r="J188" i="2"/>
  <c r="BK184" i="2"/>
  <c r="BK182" i="2"/>
  <c r="J181" i="2"/>
  <c r="J172" i="2"/>
  <c r="J166" i="2"/>
  <c r="BK163" i="2"/>
  <c r="J158" i="2"/>
  <c r="BK152" i="2"/>
  <c r="J147" i="2"/>
  <c r="J146" i="2"/>
  <c r="BK142" i="2"/>
  <c r="J139" i="2"/>
  <c r="BK138" i="2"/>
  <c r="BK136" i="2"/>
  <c r="BK134" i="2"/>
  <c r="J129" i="2"/>
  <c r="BK167" i="3"/>
  <c r="BK165" i="3"/>
  <c r="J162" i="3"/>
  <c r="BK156" i="3"/>
  <c r="BK153" i="3"/>
  <c r="J149" i="3"/>
  <c r="BK143" i="3"/>
  <c r="BK137" i="3"/>
  <c r="J213" i="2"/>
  <c r="J211" i="2"/>
  <c r="BK210" i="2"/>
  <c r="BK208" i="2"/>
  <c r="J204" i="2"/>
  <c r="BK201" i="2"/>
  <c r="BK198" i="2"/>
  <c r="J193" i="2"/>
  <c r="J191" i="2"/>
  <c r="BK189" i="2"/>
  <c r="J187" i="2"/>
  <c r="J179" i="2"/>
  <c r="BK178" i="2"/>
  <c r="BK177" i="2"/>
  <c r="J177" i="2"/>
  <c r="J174" i="2"/>
  <c r="J173" i="2"/>
  <c r="BK171" i="2"/>
  <c r="J169" i="2"/>
  <c r="J163" i="2"/>
  <c r="BK158" i="2"/>
  <c r="BK156" i="2"/>
  <c r="BK148" i="2"/>
  <c r="J142" i="2"/>
  <c r="J141" i="2"/>
  <c r="BK139" i="2"/>
  <c r="J137" i="2"/>
  <c r="J132" i="2"/>
  <c r="BK131" i="2"/>
  <c r="BK128" i="2"/>
  <c r="F36" i="4"/>
  <c r="BC97" i="1" s="1"/>
  <c r="G32" i="6" l="1"/>
  <c r="G15" i="6" s="1"/>
  <c r="G17" i="6" s="1"/>
  <c r="I121" i="4" s="1"/>
  <c r="R167" i="2"/>
  <c r="BK175" i="2"/>
  <c r="J175" i="2" s="1"/>
  <c r="J101" i="2" s="1"/>
  <c r="R175" i="2"/>
  <c r="BK195" i="2"/>
  <c r="J195" i="2" s="1"/>
  <c r="J103" i="2" s="1"/>
  <c r="BK206" i="2"/>
  <c r="J206" i="2" s="1"/>
  <c r="J104" i="2" s="1"/>
  <c r="P127" i="2"/>
  <c r="P170" i="2"/>
  <c r="T183" i="2"/>
  <c r="R206" i="2"/>
  <c r="BK175" i="3"/>
  <c r="J175" i="3" s="1"/>
  <c r="J101" i="3" s="1"/>
  <c r="BK127" i="2"/>
  <c r="J127" i="2" s="1"/>
  <c r="J98" i="2" s="1"/>
  <c r="P167" i="2"/>
  <c r="T170" i="2"/>
  <c r="R183" i="2"/>
  <c r="T206" i="2"/>
  <c r="R127" i="2"/>
  <c r="T167" i="2"/>
  <c r="BK183" i="2"/>
  <c r="J183" i="2" s="1"/>
  <c r="J102" i="2" s="1"/>
  <c r="R195" i="2"/>
  <c r="BK138" i="3"/>
  <c r="J138" i="3" s="1"/>
  <c r="J98" i="3" s="1"/>
  <c r="T138" i="3"/>
  <c r="R163" i="3"/>
  <c r="R175" i="3"/>
  <c r="BK167" i="2"/>
  <c r="J167" i="2" s="1"/>
  <c r="J99" i="2" s="1"/>
  <c r="R170" i="2"/>
  <c r="P183" i="2"/>
  <c r="T195" i="2"/>
  <c r="BK129" i="3"/>
  <c r="T129" i="3"/>
  <c r="R138" i="3"/>
  <c r="T163" i="3"/>
  <c r="P172" i="3"/>
  <c r="T172" i="3"/>
  <c r="T175" i="3"/>
  <c r="R178" i="3"/>
  <c r="BK181" i="3"/>
  <c r="J181" i="3" s="1"/>
  <c r="J103" i="3" s="1"/>
  <c r="R181" i="3"/>
  <c r="BK197" i="3"/>
  <c r="J197" i="3" s="1"/>
  <c r="J108" i="3" s="1"/>
  <c r="R197" i="3"/>
  <c r="R118" i="5"/>
  <c r="R117" i="5" s="1"/>
  <c r="T127" i="2"/>
  <c r="T126" i="2"/>
  <c r="T125" i="2" s="1"/>
  <c r="BK170" i="2"/>
  <c r="J170" i="2"/>
  <c r="J100" i="2" s="1"/>
  <c r="P175" i="2"/>
  <c r="T175" i="2"/>
  <c r="P195" i="2"/>
  <c r="P206" i="2"/>
  <c r="P129" i="3"/>
  <c r="R129" i="3"/>
  <c r="P138" i="3"/>
  <c r="BK163" i="3"/>
  <c r="J163" i="3"/>
  <c r="J99" i="3" s="1"/>
  <c r="P163" i="3"/>
  <c r="BK172" i="3"/>
  <c r="J172" i="3" s="1"/>
  <c r="J100" i="3" s="1"/>
  <c r="R172" i="3"/>
  <c r="P175" i="3"/>
  <c r="BK178" i="3"/>
  <c r="J178" i="3" s="1"/>
  <c r="J102" i="3" s="1"/>
  <c r="P178" i="3"/>
  <c r="T178" i="3"/>
  <c r="P181" i="3"/>
  <c r="T181" i="3"/>
  <c r="P197" i="3"/>
  <c r="T197" i="3"/>
  <c r="BK118" i="5"/>
  <c r="J118" i="5"/>
  <c r="J97" i="5" s="1"/>
  <c r="P118" i="5"/>
  <c r="P117" i="5" s="1"/>
  <c r="AU98" i="1" s="1"/>
  <c r="T118" i="5"/>
  <c r="T117" i="5" s="1"/>
  <c r="E115" i="2"/>
  <c r="BE130" i="2"/>
  <c r="BE136" i="2"/>
  <c r="BE145" i="2"/>
  <c r="BE152" i="2"/>
  <c r="BE155" i="2"/>
  <c r="BE157" i="2"/>
  <c r="BE164" i="2"/>
  <c r="BE173" i="2"/>
  <c r="BE176" i="2"/>
  <c r="BE188" i="2"/>
  <c r="BE190" i="2"/>
  <c r="BE192" i="2"/>
  <c r="BE197" i="2"/>
  <c r="BE205" i="2"/>
  <c r="BE207" i="2"/>
  <c r="E118" i="3"/>
  <c r="J122" i="3"/>
  <c r="BE136" i="3"/>
  <c r="BE151" i="3"/>
  <c r="BE152" i="3"/>
  <c r="BE157" i="3"/>
  <c r="J89" i="2"/>
  <c r="BE132" i="2"/>
  <c r="BE133" i="2"/>
  <c r="BE135" i="2"/>
  <c r="BE140" i="2"/>
  <c r="BE141" i="2"/>
  <c r="BE151" i="2"/>
  <c r="BE160" i="2"/>
  <c r="BE161" i="2"/>
  <c r="BE162" i="2"/>
  <c r="BE165" i="2"/>
  <c r="BE169" i="2"/>
  <c r="BE171" i="2"/>
  <c r="BE180" i="2"/>
  <c r="BE186" i="2"/>
  <c r="BE187" i="2"/>
  <c r="BE199" i="2"/>
  <c r="BE200" i="2"/>
  <c r="BE201" i="2"/>
  <c r="BE204" i="2"/>
  <c r="BE211" i="2"/>
  <c r="BE132" i="3"/>
  <c r="BE137" i="3"/>
  <c r="BE141" i="3"/>
  <c r="BE144" i="3"/>
  <c r="BE166" i="3"/>
  <c r="BE168" i="3"/>
  <c r="BE169" i="3"/>
  <c r="BE171" i="3"/>
  <c r="BE174" i="3"/>
  <c r="BE177" i="3"/>
  <c r="BE190" i="3"/>
  <c r="BE192" i="3"/>
  <c r="BE194" i="3"/>
  <c r="BE143" i="2"/>
  <c r="BE148" i="2"/>
  <c r="BE153" i="2"/>
  <c r="BE154" i="2"/>
  <c r="BE158" i="2"/>
  <c r="BE174" i="2"/>
  <c r="BE177" i="2"/>
  <c r="BE140" i="3"/>
  <c r="BE146" i="3"/>
  <c r="BE149" i="3"/>
  <c r="BE153" i="3"/>
  <c r="BE155" i="3"/>
  <c r="BE161" i="3"/>
  <c r="BE170" i="3"/>
  <c r="BE173" i="3"/>
  <c r="BE182" i="3"/>
  <c r="BE196" i="3"/>
  <c r="F122" i="2"/>
  <c r="BE128" i="2"/>
  <c r="BE131" i="2"/>
  <c r="BE134" i="2"/>
  <c r="BE146" i="2"/>
  <c r="BE149" i="2"/>
  <c r="BE150" i="2"/>
  <c r="BE159" i="2"/>
  <c r="BE163" i="2"/>
  <c r="BE166" i="2"/>
  <c r="BE179" i="2"/>
  <c r="BE182" i="2"/>
  <c r="BE193" i="2"/>
  <c r="BE194" i="2"/>
  <c r="BE196" i="2"/>
  <c r="BE209" i="2"/>
  <c r="BE210" i="2"/>
  <c r="F92" i="3"/>
  <c r="BE131" i="3"/>
  <c r="BE133" i="3"/>
  <c r="BE135" i="3"/>
  <c r="BE139" i="3"/>
  <c r="BE145" i="3"/>
  <c r="BE159" i="3"/>
  <c r="BE160" i="3"/>
  <c r="BE164" i="3"/>
  <c r="BE186" i="3"/>
  <c r="BE201" i="3"/>
  <c r="BE139" i="2"/>
  <c r="BE142" i="2"/>
  <c r="BE156" i="2"/>
  <c r="BE172" i="2"/>
  <c r="BE178" i="2"/>
  <c r="BE181" i="2"/>
  <c r="BE185" i="2"/>
  <c r="BE189" i="2"/>
  <c r="BE191" i="2"/>
  <c r="BE198" i="2"/>
  <c r="BE203" i="2"/>
  <c r="BE208" i="2"/>
  <c r="BK212" i="2"/>
  <c r="J212" i="2"/>
  <c r="J105" i="2" s="1"/>
  <c r="BE130" i="3"/>
  <c r="BE143" i="3"/>
  <c r="BE150" i="3"/>
  <c r="BE156" i="3"/>
  <c r="BE158" i="3"/>
  <c r="BE162" i="3"/>
  <c r="BE165" i="3"/>
  <c r="BE176" i="3"/>
  <c r="BE180" i="3"/>
  <c r="BE183" i="3"/>
  <c r="BE184" i="3"/>
  <c r="BE188" i="3"/>
  <c r="BE202" i="3"/>
  <c r="BE204" i="3"/>
  <c r="BK191" i="3"/>
  <c r="J191" i="3" s="1"/>
  <c r="J105" i="3" s="1"/>
  <c r="BK195" i="3"/>
  <c r="J195" i="3" s="1"/>
  <c r="J107" i="3" s="1"/>
  <c r="E85" i="4"/>
  <c r="J112" i="4"/>
  <c r="E85" i="5"/>
  <c r="F114" i="5"/>
  <c r="BE120" i="5"/>
  <c r="BE123" i="5"/>
  <c r="BE129" i="2"/>
  <c r="BE137" i="2"/>
  <c r="BE138" i="2"/>
  <c r="BE144" i="2"/>
  <c r="BE147" i="2"/>
  <c r="BE168" i="2"/>
  <c r="BE184" i="2"/>
  <c r="BE202" i="2"/>
  <c r="BE213" i="2"/>
  <c r="BE134" i="3"/>
  <c r="BE142" i="3"/>
  <c r="BE147" i="3"/>
  <c r="BE148" i="3"/>
  <c r="BE154" i="3"/>
  <c r="BE167" i="3"/>
  <c r="BE179" i="3"/>
  <c r="BE185" i="3"/>
  <c r="BE187" i="3"/>
  <c r="BE198" i="3"/>
  <c r="BE199" i="3"/>
  <c r="BE200" i="3"/>
  <c r="BE203" i="3"/>
  <c r="BK189" i="3"/>
  <c r="J189" i="3" s="1"/>
  <c r="J104" i="3" s="1"/>
  <c r="BK193" i="3"/>
  <c r="J193" i="3" s="1"/>
  <c r="J106" i="3" s="1"/>
  <c r="F92" i="4"/>
  <c r="J89" i="5"/>
  <c r="BE119" i="5"/>
  <c r="BE121" i="5"/>
  <c r="BE122" i="5"/>
  <c r="BE124" i="5"/>
  <c r="F35" i="2"/>
  <c r="BB95" i="1" s="1"/>
  <c r="F34" i="3"/>
  <c r="BA96" i="1" s="1"/>
  <c r="J34" i="2"/>
  <c r="AW95" i="1" s="1"/>
  <c r="F36" i="2"/>
  <c r="BC95" i="1" s="1"/>
  <c r="F36" i="5"/>
  <c r="BC98" i="1" s="1"/>
  <c r="J34" i="3"/>
  <c r="AW96" i="1" s="1"/>
  <c r="F37" i="2"/>
  <c r="BD95" i="1" s="1"/>
  <c r="J34" i="4"/>
  <c r="AW97" i="1" s="1"/>
  <c r="F34" i="2"/>
  <c r="BA95" i="1" s="1"/>
  <c r="F35" i="3"/>
  <c r="BB96" i="1" s="1"/>
  <c r="F36" i="3"/>
  <c r="BC96" i="1" s="1"/>
  <c r="F37" i="3"/>
  <c r="BD96" i="1" s="1"/>
  <c r="F35" i="5"/>
  <c r="BB98" i="1" s="1"/>
  <c r="J34" i="5"/>
  <c r="AW98" i="1" s="1"/>
  <c r="F37" i="5"/>
  <c r="BD98" i="1" s="1"/>
  <c r="F34" i="5"/>
  <c r="BA98" i="1" s="1"/>
  <c r="J121" i="4" l="1"/>
  <c r="BE121" i="4" s="1"/>
  <c r="J33" i="4" s="1"/>
  <c r="AV97" i="1" s="1"/>
  <c r="AT97" i="1" s="1"/>
  <c r="BK121" i="4"/>
  <c r="BK120" i="4" s="1"/>
  <c r="J120" i="4" s="1"/>
  <c r="J98" i="4" s="1"/>
  <c r="R128" i="3"/>
  <c r="P128" i="3"/>
  <c r="AU96" i="1" s="1"/>
  <c r="P126" i="2"/>
  <c r="P125" i="2" s="1"/>
  <c r="AU95" i="1" s="1"/>
  <c r="R126" i="2"/>
  <c r="R125" i="2" s="1"/>
  <c r="BK128" i="3"/>
  <c r="J128" i="3" s="1"/>
  <c r="J30" i="3" s="1"/>
  <c r="AG96" i="1" s="1"/>
  <c r="T128" i="3"/>
  <c r="BK126" i="2"/>
  <c r="J126" i="2" s="1"/>
  <c r="J97" i="2" s="1"/>
  <c r="J129" i="3"/>
  <c r="J97" i="3" s="1"/>
  <c r="BK117" i="5"/>
  <c r="J117" i="5" s="1"/>
  <c r="J96" i="5" s="1"/>
  <c r="BA94" i="1"/>
  <c r="W30" i="1" s="1"/>
  <c r="BB94" i="1"/>
  <c r="W31" i="1" s="1"/>
  <c r="F33" i="2"/>
  <c r="AZ95" i="1" s="1"/>
  <c r="F33" i="3"/>
  <c r="AZ96" i="1" s="1"/>
  <c r="BC94" i="1"/>
  <c r="W32" i="1" s="1"/>
  <c r="J33" i="2"/>
  <c r="AV95" i="1" s="1"/>
  <c r="AT95" i="1" s="1"/>
  <c r="F33" i="5"/>
  <c r="AZ98" i="1" s="1"/>
  <c r="BD94" i="1"/>
  <c r="W33" i="1" s="1"/>
  <c r="J33" i="3"/>
  <c r="AV96" i="1" s="1"/>
  <c r="AT96" i="1" s="1"/>
  <c r="J33" i="5"/>
  <c r="AV98" i="1" s="1"/>
  <c r="AT98" i="1" s="1"/>
  <c r="F33" i="4" l="1"/>
  <c r="AZ97" i="1" s="1"/>
  <c r="AZ94" i="1" s="1"/>
  <c r="AV94" i="1" s="1"/>
  <c r="AK29" i="1" s="1"/>
  <c r="BK119" i="4"/>
  <c r="J119" i="4" s="1"/>
  <c r="J97" i="4" s="1"/>
  <c r="J39" i="3"/>
  <c r="BK125" i="2"/>
  <c r="J125" i="2" s="1"/>
  <c r="J30" i="2" s="1"/>
  <c r="AG95" i="1" s="1"/>
  <c r="AN95" i="1" s="1"/>
  <c r="J96" i="3"/>
  <c r="AN96" i="1"/>
  <c r="AU94" i="1"/>
  <c r="AX94" i="1"/>
  <c r="AY94" i="1"/>
  <c r="AW94" i="1"/>
  <c r="AK30" i="1" s="1"/>
  <c r="J30" i="5"/>
  <c r="AG98" i="1" s="1"/>
  <c r="AN98" i="1" s="1"/>
  <c r="BK118" i="4" l="1"/>
  <c r="J118" i="4" s="1"/>
  <c r="J30" i="4" s="1"/>
  <c r="AG97" i="1" s="1"/>
  <c r="AN97" i="1" s="1"/>
  <c r="J39" i="2"/>
  <c r="J96" i="2"/>
  <c r="J39" i="5"/>
  <c r="W29" i="1"/>
  <c r="AT94" i="1"/>
  <c r="J39" i="4" l="1"/>
  <c r="AG94" i="1"/>
  <c r="AK26" i="1" s="1"/>
  <c r="AK35" i="1" s="1"/>
  <c r="J96" i="4"/>
  <c r="AN94" i="1" l="1"/>
</calcChain>
</file>

<file path=xl/sharedStrings.xml><?xml version="1.0" encoding="utf-8"?>
<sst xmlns="http://schemas.openxmlformats.org/spreadsheetml/2006/main" count="2942" uniqueCount="741">
  <si>
    <t>Export Komplet</t>
  </si>
  <si>
    <t/>
  </si>
  <si>
    <t>2.0</t>
  </si>
  <si>
    <t>False</t>
  </si>
  <si>
    <t>{7971af53-627c-436a-a32f-b636bce674d1}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</si>
  <si>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</si>
  <si>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</si>
  <si>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</si>
  <si>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</si>
  <si>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</si>
  <si>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</si>
  <si>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</si>
  <si>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</si>
  <si>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</si>
  <si>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221-20-11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</si>
  <si>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</si>
  <si>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</si>
  <si>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Most DLH-01M a oprava místní komunikace ul. Hlavní, Dlouhoňovice</t>
  </si>
  <si>
    <t>KSO:</t>
  </si>
  <si>
    <t>CC-CZ:</t>
  </si>
  <si>
    <t>Místo:</t>
  </si>
  <si>
    <t xml:space="preserve"> </t>
  </si>
  <si>
    <t>Datum:</t>
  </si>
  <si>
    <t>12. 6. 2020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</si>
  <si>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</si>
  <si>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</si>
  <si>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</si>
  <si>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</si>
  <si>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</si>
  <si>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</si>
  <si>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</si>
  <si>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</si>
  <si>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</si>
  <si>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podmínky._x000D_
Výměry jsou digitálně odměřeny z výkresů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</si>
  <si>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</si>
  <si>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</si>
  <si>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</si>
  <si>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</si>
  <si>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</si>
  <si>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</si>
  <si>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</si>
  <si>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</si>
  <si>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</si>
  <si>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</si>
  <si>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</si>
  <si>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</si>
  <si>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</si>
  <si>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</si>
  <si>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</si>
  <si>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</si>
  <si>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</si>
  <si>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</si>
  <si>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</si>
  <si>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</si>
  <si>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</si>
  <si>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</si>
  <si>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</si>
  <si>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</si>
  <si>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</si>
  <si>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</si>
  <si>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</si>
  <si>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</si>
  <si>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</si>
  <si>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</si>
  <si>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</si>
  <si>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</si>
  <si>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</si>
  <si>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</si>
  <si>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</si>
  <si>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</si>
  <si>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</si>
  <si>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</si>
  <si>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</si>
  <si>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</si>
  <si>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</si>
  <si>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</si>
  <si>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</si>
  <si>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</si>
  <si>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</si>
  <si>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</si>
  <si>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Komunikace</t>
  </si>
  <si>
    <t>STA</t>
  </si>
  <si>
    <t>1</t>
  </si>
  <si>
    <t>{5234d1b5-c736-40f7-9e88-3bc6fcb30261}</t>
  </si>
  <si>
    <t>2</t>
  </si>
  <si>
    <t>SO 201</t>
  </si>
  <si>
    <t>Most DLH-01M</t>
  </si>
  <si>
    <t>{433fd050-7aed-406d-aeda-d5ce46b72866}</t>
  </si>
  <si>
    <t>SO 401</t>
  </si>
  <si>
    <t>Veřejné osvětlení</t>
  </si>
  <si>
    <t>{a12c54f8-1bd5-426a-8171-d21626a98835}</t>
  </si>
  <si>
    <t>VON</t>
  </si>
  <si>
    <t xml:space="preserve">Vedlejší a ostatní náklady </t>
  </si>
  <si>
    <t>{4e81ca52-0738-4441-a61a-5a74192d0149}</t>
  </si>
  <si>
    <t>KRYCÍ LIST SOUPISU PRACÍ</t>
  </si>
  <si>
    <t>Objekt:</t>
  </si>
  <si>
    <t>SO 101 - Komunikace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</si>
  <si>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</si>
  <si>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</si>
  <si>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</si>
  <si>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</si>
  <si>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</si>
  <si>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</si>
  <si>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 Zemní práce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</si>
  <si>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</si>
  <si>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</si>
  <si>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</si>
  <si>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</si>
  <si>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</si>
  <si>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</si>
  <si>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</si>
  <si>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</si>
  <si>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</si>
  <si>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</si>
  <si>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</si>
  <si>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</si>
  <si>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</si>
  <si>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</si>
  <si>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</si>
  <si>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</si>
  <si>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</si>
  <si>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</si>
  <si>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</si>
  <si>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</si>
  <si>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</si>
  <si>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</si>
  <si>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</si>
  <si>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 xml:space="preserve"> Zemní práce</t>
  </si>
  <si>
    <t>K</t>
  </si>
  <si>
    <t>113107222</t>
  </si>
  <si>
    <t>Odstranění podkladu z kameniva drceného tl 200 mm strojně pl přes 200 m2</t>
  </si>
  <si>
    <t>m2</t>
  </si>
  <si>
    <t>4</t>
  </si>
  <si>
    <t>-1278907364</t>
  </si>
  <si>
    <t>113107243</t>
  </si>
  <si>
    <t>Odstranění podkladu živičného tl 150 mm strojně pl přes 200 m2</t>
  </si>
  <si>
    <t>-1497350387</t>
  </si>
  <si>
    <t>3</t>
  </si>
  <si>
    <t>113154112</t>
  </si>
  <si>
    <t>Frézování živičného krytu tl 40 mm pruh š 0,5 m pl do 500 m2 bez překážek v trase</t>
  </si>
  <si>
    <t>-812861123</t>
  </si>
  <si>
    <t>113154114</t>
  </si>
  <si>
    <t>Frézování živičného krytu tl 100 mm pruh š 0,5 m pl do 500 m2 bez překážek v trase</t>
  </si>
  <si>
    <t>1130602551</t>
  </si>
  <si>
    <t>5</t>
  </si>
  <si>
    <t>115101201</t>
  </si>
  <si>
    <t>Čerpání vody na dopravní výšku do 10 m průměrný přítok do 500 l/min</t>
  </si>
  <si>
    <t>hod</t>
  </si>
  <si>
    <t>1035497142</t>
  </si>
  <si>
    <t>6</t>
  </si>
  <si>
    <t>115101301</t>
  </si>
  <si>
    <t>Pohotovost čerpací soupravy pro dopravní výšku do 10 m přítok do 500 l/min</t>
  </si>
  <si>
    <t>den</t>
  </si>
  <si>
    <t>1110437208</t>
  </si>
  <si>
    <t>7</t>
  </si>
  <si>
    <t>121151113</t>
  </si>
  <si>
    <t>Sejmutí ornice plochy do 500 m2 tl vrstvy do 200 mm strojně</t>
  </si>
  <si>
    <t>1920786898</t>
  </si>
  <si>
    <t>8</t>
  </si>
  <si>
    <t>122251504</t>
  </si>
  <si>
    <t>Odkopávky a prokopávky zapažené v hornině třídy těžitelnosti I, skupiny 3 objem do 500 m3 strojně</t>
  </si>
  <si>
    <t>m3</t>
  </si>
  <si>
    <t>849060809</t>
  </si>
  <si>
    <t>9</t>
  </si>
  <si>
    <t>129001101</t>
  </si>
  <si>
    <t>Příplatek za ztížení odkopávky nebo prokopávky v blízkosti inženýrských sítí</t>
  </si>
  <si>
    <t>-522526873</t>
  </si>
  <si>
    <t>10</t>
  </si>
  <si>
    <t>132154202</t>
  </si>
  <si>
    <t>Hloubení zapažených rýh š do 2000 mm v hornině třídy těžitelnosti I, skupiny 1 a 2 objem do 50 m3</t>
  </si>
  <si>
    <t>2070620697</t>
  </si>
  <si>
    <t>11</t>
  </si>
  <si>
    <t>132254202</t>
  </si>
  <si>
    <t>Hloubení zapažených rýh š do 2000 mm v hornině třídy těžitelnosti I, skupiny 3 objem do 50 m3</t>
  </si>
  <si>
    <t>-1180124019</t>
  </si>
  <si>
    <t>12</t>
  </si>
  <si>
    <t>139001101</t>
  </si>
  <si>
    <t>Příplatek za ztížení vykopávky v blízkosti podzemního vedení</t>
  </si>
  <si>
    <t>-469431009</t>
  </si>
  <si>
    <t>13</t>
  </si>
  <si>
    <t>141721223</t>
  </si>
  <si>
    <t>Řízený zemní protlak délky do 50 m hloubky do 6 m s protlačením potrubí vnějšího průměru vrtu do 500 mm v hornině třídy těžitelnosti I a II, skupiny 1 až 4</t>
  </si>
  <si>
    <t>m</t>
  </si>
  <si>
    <t>-790878343</t>
  </si>
  <si>
    <t>14</t>
  </si>
  <si>
    <t>M</t>
  </si>
  <si>
    <t>28613440</t>
  </si>
  <si>
    <t>potrubí kanalizační tlakové PE100 SDR17 tyče 12m 500x29,7mm</t>
  </si>
  <si>
    <t>475645299</t>
  </si>
  <si>
    <t>151101101</t>
  </si>
  <si>
    <t>Zřízení příložného pažení a rozepření stěn rýh hl do 2 m</t>
  </si>
  <si>
    <t>497672569</t>
  </si>
  <si>
    <t>16</t>
  </si>
  <si>
    <t>151101111</t>
  </si>
  <si>
    <t>Odstranění příložného pažení a rozepření stěn rýh hl do 2 m</t>
  </si>
  <si>
    <t>1350153798</t>
  </si>
  <si>
    <t>17</t>
  </si>
  <si>
    <t>162351103</t>
  </si>
  <si>
    <t>Vodorovné přemístění do 500 m výkopku/sypaniny z horniny třídy těžitelnosti I, skupiny 1 až 3</t>
  </si>
  <si>
    <t>-480553319</t>
  </si>
  <si>
    <t>18</t>
  </si>
  <si>
    <t>162551108</t>
  </si>
  <si>
    <t>Vodorovné přemístění do 3000 m výkopku/sypaniny z horniny třídy těžitelnosti I, skupiny 1 až 3</t>
  </si>
  <si>
    <t>1120987045</t>
  </si>
  <si>
    <t>19</t>
  </si>
  <si>
    <t>162751117</t>
  </si>
  <si>
    <t>Vodorovné přemístění do 10000 m výkopku/sypaniny z horniny třídy těžitelnosti I, skupiny 1 až 3</t>
  </si>
  <si>
    <t>-469874885</t>
  </si>
  <si>
    <t>20</t>
  </si>
  <si>
    <t>167151101</t>
  </si>
  <si>
    <t>Nakládání výkopku z hornin třídy těžitelnosti I, skupiny 1 až 3 do 100 m3</t>
  </si>
  <si>
    <t>-630930379</t>
  </si>
  <si>
    <t>171101111</t>
  </si>
  <si>
    <t>Uložení sypaniny z hornin nesoudržných sypkých s vlhkostí l(d) 0,9 v aktivní zóně</t>
  </si>
  <si>
    <t>237044674</t>
  </si>
  <si>
    <t>22</t>
  </si>
  <si>
    <t>58344229</t>
  </si>
  <si>
    <t>štěrkodrť frakce 0/125 MM</t>
  </si>
  <si>
    <t>t</t>
  </si>
  <si>
    <t>744481316</t>
  </si>
  <si>
    <t>23</t>
  </si>
  <si>
    <t>171151103</t>
  </si>
  <si>
    <t>Uložení sypaniny z hornin soudržných do násypů zhutněných</t>
  </si>
  <si>
    <t>1893373632</t>
  </si>
  <si>
    <t>24</t>
  </si>
  <si>
    <t>583Rmat</t>
  </si>
  <si>
    <t xml:space="preserve">vhodný hutnitelný násypový materiál </t>
  </si>
  <si>
    <t>-601015714</t>
  </si>
  <si>
    <t>25</t>
  </si>
  <si>
    <t>171201221</t>
  </si>
  <si>
    <t>Poplatek za uložení na skládce (skládkovné) zeminy a kamení kód odpadu 17 05 04</t>
  </si>
  <si>
    <t>820312787</t>
  </si>
  <si>
    <t>26</t>
  </si>
  <si>
    <t>171203111</t>
  </si>
  <si>
    <t>Uložení a hrubé rozhrnutí výkopku bez zhutnění v rovině a ve svahu do 1:5</t>
  </si>
  <si>
    <t>1605558913</t>
  </si>
  <si>
    <t>27</t>
  </si>
  <si>
    <t>171251201</t>
  </si>
  <si>
    <t>Uložení sypaniny na skládky nebo meziskládky</t>
  </si>
  <si>
    <t>-698275801</t>
  </si>
  <si>
    <t>28</t>
  </si>
  <si>
    <t>174151101</t>
  </si>
  <si>
    <t>Zásyp jam, šachet rýh nebo kolem objektů sypaninou se zhutněním</t>
  </si>
  <si>
    <t>1432532017</t>
  </si>
  <si>
    <t>29</t>
  </si>
  <si>
    <t>175101229</t>
  </si>
  <si>
    <t xml:space="preserve">Prosátí zeminy pro ohumusování </t>
  </si>
  <si>
    <t>-490372699</t>
  </si>
  <si>
    <t>30</t>
  </si>
  <si>
    <t>175151101</t>
  </si>
  <si>
    <t>Obsypání potrubí strojně sypaninou bez prohození, uloženou do 3 m</t>
  </si>
  <si>
    <t>-608561732</t>
  </si>
  <si>
    <t>31</t>
  </si>
  <si>
    <t>58337302</t>
  </si>
  <si>
    <t>štěrkopísek frakce 0/16</t>
  </si>
  <si>
    <t>1172745090</t>
  </si>
  <si>
    <t>32</t>
  </si>
  <si>
    <t>181411132</t>
  </si>
  <si>
    <t>Založení parkového trávníku výsevem plochy do 1000 m2 ve svahu do 1:2</t>
  </si>
  <si>
    <t>-788049309</t>
  </si>
  <si>
    <t>33</t>
  </si>
  <si>
    <t>00572410</t>
  </si>
  <si>
    <t>osivo směs travní parková</t>
  </si>
  <si>
    <t>kg</t>
  </si>
  <si>
    <t>-1155723247</t>
  </si>
  <si>
    <t>34</t>
  </si>
  <si>
    <t>181951112</t>
  </si>
  <si>
    <t>Úprava pláně v hornině třídy těžitelnosti I, skupiny 1 až 3 se zhutněním</t>
  </si>
  <si>
    <t>1009411595</t>
  </si>
  <si>
    <t>35</t>
  </si>
  <si>
    <t>18225R101</t>
  </si>
  <si>
    <t>Zřízení stupňů v podloží násypu - cca 0,2 m3/bm</t>
  </si>
  <si>
    <t>-112144493</t>
  </si>
  <si>
    <t>36</t>
  </si>
  <si>
    <t>182301122</t>
  </si>
  <si>
    <t>Rozprostření ornice pl do 500 m2 ve svahu přes 1:5 tl vrstvy do 150 mm</t>
  </si>
  <si>
    <t>196163313</t>
  </si>
  <si>
    <t>37</t>
  </si>
  <si>
    <t>183403261</t>
  </si>
  <si>
    <t>Obdělání půdy válením ve svahu do 1:2</t>
  </si>
  <si>
    <t>-1890968631</t>
  </si>
  <si>
    <t>38</t>
  </si>
  <si>
    <t>184802211</t>
  </si>
  <si>
    <t>Chemické odplevelení před založením kultury nad 20 m2 postřikem na široko ve svahu do 1:2</t>
  </si>
  <si>
    <t>1461200209</t>
  </si>
  <si>
    <t>39</t>
  </si>
  <si>
    <t>185803112</t>
  </si>
  <si>
    <t>Ošetření trávníku shrabáním ve svahu do 1:2</t>
  </si>
  <si>
    <t>-1727826128</t>
  </si>
  <si>
    <t>Svislé a kompletní konstrukce</t>
  </si>
  <si>
    <t>40</t>
  </si>
  <si>
    <t>359901111</t>
  </si>
  <si>
    <t>Vyčištění stok</t>
  </si>
  <si>
    <t>1525610005</t>
  </si>
  <si>
    <t>41</t>
  </si>
  <si>
    <t>359901211</t>
  </si>
  <si>
    <t>Monitoring stoky jakékoli výšky na nové kanalizaci</t>
  </si>
  <si>
    <t>-412795400</t>
  </si>
  <si>
    <t>Vodorovné konstrukce</t>
  </si>
  <si>
    <t>42</t>
  </si>
  <si>
    <t>451573111</t>
  </si>
  <si>
    <t>Lože pod potrubí otevřený výkop ze štěrkopísku</t>
  </si>
  <si>
    <t>-443760824</t>
  </si>
  <si>
    <t>43</t>
  </si>
  <si>
    <t>452112111</t>
  </si>
  <si>
    <t>Osazení betonových prstenců nebo rámů v do 100 mm</t>
  </si>
  <si>
    <t>kus</t>
  </si>
  <si>
    <t>1732429756</t>
  </si>
  <si>
    <t>44</t>
  </si>
  <si>
    <t>59224187</t>
  </si>
  <si>
    <t>prstenec šachtový vyrovnávací betonový 625x120x100mm</t>
  </si>
  <si>
    <t>-1253673648</t>
  </si>
  <si>
    <t>45</t>
  </si>
  <si>
    <t>59224185</t>
  </si>
  <si>
    <t>prstenec šachtový vyrovnávací betonový 625x120x60mm</t>
  </si>
  <si>
    <t>467350435</t>
  </si>
  <si>
    <t>Komunikace pozemní</t>
  </si>
  <si>
    <t>46</t>
  </si>
  <si>
    <t>564861113</t>
  </si>
  <si>
    <t>Podklad ze štěrkodrtě ŠD tl 220 mm</t>
  </si>
  <si>
    <t>-1456956590</t>
  </si>
  <si>
    <t>47</t>
  </si>
  <si>
    <t>565155101</t>
  </si>
  <si>
    <t>Asfaltový beton vrstva podkladní ACP 16 (obalované kamenivo OKS) tl 70 mm š do 1,5 m</t>
  </si>
  <si>
    <t>-1566899691</t>
  </si>
  <si>
    <t>48</t>
  </si>
  <si>
    <t>567122112</t>
  </si>
  <si>
    <t>Podklad ze směsi stmelené cementem SC C 8/10 (KSC I) tl 130 mm</t>
  </si>
  <si>
    <t>-544118268</t>
  </si>
  <si>
    <t>49</t>
  </si>
  <si>
    <t>569851111</t>
  </si>
  <si>
    <t>Zpevnění krajnic štěrkodrtí tl 150 mm</t>
  </si>
  <si>
    <t>1876972703</t>
  </si>
  <si>
    <t>50</t>
  </si>
  <si>
    <t>573111112</t>
  </si>
  <si>
    <t>Postřik živičný infiltrační s posypem z asfaltu množství 1 kg/m2</t>
  </si>
  <si>
    <t>-1073719767</t>
  </si>
  <si>
    <t>51</t>
  </si>
  <si>
    <t>573211107</t>
  </si>
  <si>
    <t>Postřik živičný spojovací z asfaltu v množství 0,30 kg/m2</t>
  </si>
  <si>
    <t>-334949428</t>
  </si>
  <si>
    <t>52</t>
  </si>
  <si>
    <t>577134111</t>
  </si>
  <si>
    <t>Asfaltový beton vrstva obrusná ACO 11 (ABS) tř. I tl 40 mm š do 3 m z nemodifikovaného asfaltu</t>
  </si>
  <si>
    <t>406367069</t>
  </si>
  <si>
    <t>Trubní vedení</t>
  </si>
  <si>
    <t>53</t>
  </si>
  <si>
    <t>871373121</t>
  </si>
  <si>
    <t>Montáž kanalizačního potrubí z PVC těsněné gumovým kroužkem otevřený výkop sklon do 20 % DN 315</t>
  </si>
  <si>
    <t>1241795576</t>
  </si>
  <si>
    <t>54</t>
  </si>
  <si>
    <t>28611109</t>
  </si>
  <si>
    <t>trubka kanalizační PVC-U 315x10,8x6000mm SN12</t>
  </si>
  <si>
    <t>-1466356791</t>
  </si>
  <si>
    <t>55</t>
  </si>
  <si>
    <t>894411121</t>
  </si>
  <si>
    <t>Zřízení šachet kanalizačních z betonových dílců na potrubí DN nad 200 do 300 dno beton tř. C 25/30</t>
  </si>
  <si>
    <t>1012781281</t>
  </si>
  <si>
    <t>56</t>
  </si>
  <si>
    <t>59224050</t>
  </si>
  <si>
    <t>skruž pro kanalizační šachty se zabudovanými stupadly 100x25x12cm</t>
  </si>
  <si>
    <t>1224653108</t>
  </si>
  <si>
    <t>57</t>
  </si>
  <si>
    <t>59224051</t>
  </si>
  <si>
    <t>skruž pro kanalizační šachty se zabudovanými stupadly 100x50x12cm</t>
  </si>
  <si>
    <t>492516014</t>
  </si>
  <si>
    <t>58</t>
  </si>
  <si>
    <t>59224056</t>
  </si>
  <si>
    <t>kónus pro kanalizační šachty s kapsovým stupadlem 100/62,5x67x12cm</t>
  </si>
  <si>
    <t>60880671</t>
  </si>
  <si>
    <t>59</t>
  </si>
  <si>
    <t>59224061</t>
  </si>
  <si>
    <t>dno betonové šachtové kulaté DN 1000x600, 100x75x15cm</t>
  </si>
  <si>
    <t>595769771</t>
  </si>
  <si>
    <t>60</t>
  </si>
  <si>
    <t>899104112</t>
  </si>
  <si>
    <t>Osazení poklopů litinových nebo ocelových včetně rámů pro třídu zatížení D400, E600</t>
  </si>
  <si>
    <t>-868333813</t>
  </si>
  <si>
    <t>61</t>
  </si>
  <si>
    <t>specifikace</t>
  </si>
  <si>
    <t>Kanalizační poklop litino-betonový rám s ventilací bez zajištění čepem proti krádeži, rám samonivelační,  bez vybrání pro lapač, D 400 bez odvětrání</t>
  </si>
  <si>
    <t>-647769438</t>
  </si>
  <si>
    <t>62</t>
  </si>
  <si>
    <t>899231111</t>
  </si>
  <si>
    <t>Výšková úprava uličního vstupu nebo vpusti do 200 mm zvýšením mříže</t>
  </si>
  <si>
    <t>-1557447980</t>
  </si>
  <si>
    <t>63</t>
  </si>
  <si>
    <t>899331111</t>
  </si>
  <si>
    <t>Výšková úprava uličního vstupu nebo vpusti do 200 mm zvýšením poklopu</t>
  </si>
  <si>
    <t>-850676721</t>
  </si>
  <si>
    <t>Ostatní konstrukce a práce, bourání</t>
  </si>
  <si>
    <t>64</t>
  </si>
  <si>
    <t>914111121</t>
  </si>
  <si>
    <t>Montáž svislé dopravní značky do velikosti 2 m2 objímkami na sloupek nebo konzolu</t>
  </si>
  <si>
    <t>-881885291</t>
  </si>
  <si>
    <t>65</t>
  </si>
  <si>
    <t>404DZ</t>
  </si>
  <si>
    <t xml:space="preserve">značka svislá reflexní ( dle situace dopravního značení ) </t>
  </si>
  <si>
    <t>463970527</t>
  </si>
  <si>
    <t>66</t>
  </si>
  <si>
    <t>914511111</t>
  </si>
  <si>
    <t>Montáž sloupku dopravních značek délky do 3,5 m s betonovým základem</t>
  </si>
  <si>
    <t>799885374</t>
  </si>
  <si>
    <t>67</t>
  </si>
  <si>
    <t>404452355</t>
  </si>
  <si>
    <t>sloupek dopravní značky ( vč. betonového základu )</t>
  </si>
  <si>
    <t>1277629597</t>
  </si>
  <si>
    <t>68</t>
  </si>
  <si>
    <t>919721221</t>
  </si>
  <si>
    <t>Geomříž pro vyztužení asfaltového povrchu ze skelných vláken</t>
  </si>
  <si>
    <t>-448209779</t>
  </si>
  <si>
    <t>69</t>
  </si>
  <si>
    <t>919726122</t>
  </si>
  <si>
    <t>Geotextilie pro ochranu, separaci a filtraci netkaná měrná hmotnost do 300 g/m2</t>
  </si>
  <si>
    <t>-336715252</t>
  </si>
  <si>
    <t>70</t>
  </si>
  <si>
    <t>919735111</t>
  </si>
  <si>
    <t>Řezání stávajícího živičného krytu hl do 50 mm</t>
  </si>
  <si>
    <t>1951853041</t>
  </si>
  <si>
    <t>71</t>
  </si>
  <si>
    <t>91973R211</t>
  </si>
  <si>
    <t>Zalití spáry trvale pružnou asfaltovou zálivkou s podrcením</t>
  </si>
  <si>
    <t>911950509</t>
  </si>
  <si>
    <t>72</t>
  </si>
  <si>
    <t>962051111</t>
  </si>
  <si>
    <t>Bourání mostních zdí a pilířů z ŽB</t>
  </si>
  <si>
    <t>-373568540</t>
  </si>
  <si>
    <t>73</t>
  </si>
  <si>
    <t>966005211</t>
  </si>
  <si>
    <t>Rozebrání a odstranění silničního zábradlí se sloupky osazenými do říms nebo krycích desek</t>
  </si>
  <si>
    <t>-783203690</t>
  </si>
  <si>
    <t>997</t>
  </si>
  <si>
    <t>Přesun sutě</t>
  </si>
  <si>
    <t>74</t>
  </si>
  <si>
    <t>997221551</t>
  </si>
  <si>
    <t>Vodorovná doprava suti ze sypkých materiálů do 1 km</t>
  </si>
  <si>
    <t>-1030950493</t>
  </si>
  <si>
    <t>75</t>
  </si>
  <si>
    <t>997221559</t>
  </si>
  <si>
    <t>Příplatek ZKD 1 km u vodorovné dopravy suti ze sypkých materiálů</t>
  </si>
  <si>
    <t>873427382</t>
  </si>
  <si>
    <t>76</t>
  </si>
  <si>
    <t>997221611</t>
  </si>
  <si>
    <t>Nakládání suti na dopravní prostředky pro vodorovnou dopravu</t>
  </si>
  <si>
    <t>1456450046</t>
  </si>
  <si>
    <t>77</t>
  </si>
  <si>
    <t>997221615</t>
  </si>
  <si>
    <t>Poplatek za uložení na skládce (skládkovné) stavebního odpadu betonového kód odpadu 17 01 01</t>
  </si>
  <si>
    <t>-1161233139</t>
  </si>
  <si>
    <t>78</t>
  </si>
  <si>
    <t>997221645</t>
  </si>
  <si>
    <t>Poplatek za uložení na skládce (skládkovné) odpadu asfaltového bez dehtu kód odpadu 17 03 02</t>
  </si>
  <si>
    <t>-1387663951</t>
  </si>
  <si>
    <t>998</t>
  </si>
  <si>
    <t>Přesun hmot</t>
  </si>
  <si>
    <t>79</t>
  </si>
  <si>
    <t>998225111</t>
  </si>
  <si>
    <t>Přesun hmot pro pozemní komunikace s krytem z kamene, monolitickým betonovým nebo živičným</t>
  </si>
  <si>
    <t>1691349400</t>
  </si>
  <si>
    <t>SO 201 - Most DLH-01M</t>
  </si>
  <si>
    <t>1 - Zemní práce</t>
  </si>
  <si>
    <t>3 - Svislé a kompletní konstrukce</t>
  </si>
  <si>
    <t>4 - Vodorovné konstrukce</t>
  </si>
  <si>
    <t>5 - Komunikace pozemní</t>
  </si>
  <si>
    <t>6 - Úpravy povrchů, podlahy a osazování výplní</t>
  </si>
  <si>
    <t>8 - Trubní vedení</t>
  </si>
  <si>
    <t>9 - Ostatní konstrukce a práce, bourání</t>
  </si>
  <si>
    <t>92 - Doplňující práce železniční</t>
  </si>
  <si>
    <t>96 - Bourání konstrukcí</t>
  </si>
  <si>
    <t>997 - Přesun sutě</t>
  </si>
  <si>
    <t>721 - Vnitřní kanalizace</t>
  </si>
  <si>
    <t>VRN - Vedlejší rozpočtové náklady</t>
  </si>
  <si>
    <t>Zemní práce</t>
  </si>
  <si>
    <t>115001103</t>
  </si>
  <si>
    <t>Převedení vody potrubím DN do 250</t>
  </si>
  <si>
    <t>-1953855518</t>
  </si>
  <si>
    <t>115201403</t>
  </si>
  <si>
    <t>Montáž sběrného potrubí DN 250</t>
  </si>
  <si>
    <t>1780628148</t>
  </si>
  <si>
    <t>115201413</t>
  </si>
  <si>
    <t>Demontáž sběrného potrubí DN 250</t>
  </si>
  <si>
    <t>-156359862</t>
  </si>
  <si>
    <t>122201101</t>
  </si>
  <si>
    <t>Odkopávky a prokopávky nezapažené v hornině tř. 3 objem do 100 m3</t>
  </si>
  <si>
    <t>-1799342742</t>
  </si>
  <si>
    <t>161101102</t>
  </si>
  <si>
    <t>Svislé přemístění výkopku z horniny tř. 1 až 4 hl výkopu do 4 m</t>
  </si>
  <si>
    <t>713998319</t>
  </si>
  <si>
    <t>162701105</t>
  </si>
  <si>
    <t>Vodorovné přemístění do 10000 m výkopku/sypaniny z horniny tř. 1 až 4</t>
  </si>
  <si>
    <t>1419756221</t>
  </si>
  <si>
    <t>171201211</t>
  </si>
  <si>
    <t>Poplatek za uložení odpadu ze sypaniny na skládce (skládkovné)</t>
  </si>
  <si>
    <t>410646768</t>
  </si>
  <si>
    <t>182101101</t>
  </si>
  <si>
    <t>Svahování v zářezech v hornině tř. 1 až 4</t>
  </si>
  <si>
    <t>-793915262</t>
  </si>
  <si>
    <t>132-20262.0000</t>
  </si>
  <si>
    <t>Tyč ocelová plochá jakost 425522.1  40x5 mm</t>
  </si>
  <si>
    <t>-1326474848</t>
  </si>
  <si>
    <t>133-83410</t>
  </si>
  <si>
    <t>Tyč průřezu IPE  80, střední, jakost oceli 11375</t>
  </si>
  <si>
    <t>T</t>
  </si>
  <si>
    <t>1413294683</t>
  </si>
  <si>
    <t>133-84010</t>
  </si>
  <si>
    <t>Tyč průřezu U  50, střední, jakost oceli 10000</t>
  </si>
  <si>
    <t>-2112701125</t>
  </si>
  <si>
    <t>133-84015</t>
  </si>
  <si>
    <t>Tyč průřezu U  65, střední, jakost oceli 10000</t>
  </si>
  <si>
    <t>1588771037</t>
  </si>
  <si>
    <t>133-84320</t>
  </si>
  <si>
    <t>Tyč průřezu U  80, střední, jakost oceli 11373</t>
  </si>
  <si>
    <t>-288589671</t>
  </si>
  <si>
    <t>135-22522</t>
  </si>
  <si>
    <t>Ocel široká jakost S235 JRG2  250x12  mm</t>
  </si>
  <si>
    <t>1320656295</t>
  </si>
  <si>
    <t>309-00920</t>
  </si>
  <si>
    <t>Šroub přesný 02 1103  M16 x 35 mm</t>
  </si>
  <si>
    <t>1M</t>
  </si>
  <si>
    <t>584196623</t>
  </si>
  <si>
    <t>309-20772</t>
  </si>
  <si>
    <t>Šroub přesný 021101 5S lisovaný M 16x160 mm</t>
  </si>
  <si>
    <t>-824582189</t>
  </si>
  <si>
    <t>311 20-0001.RA0</t>
  </si>
  <si>
    <t>Zdivo z kamene, lícované, spárované</t>
  </si>
  <si>
    <t>-1938365833</t>
  </si>
  <si>
    <t>317321118</t>
  </si>
  <si>
    <t>Mostní římsy ze ŽB C 30/37</t>
  </si>
  <si>
    <t>-1022646146</t>
  </si>
  <si>
    <t>317353121</t>
  </si>
  <si>
    <t>Bednění mostních říms všech tvarů - zřízení</t>
  </si>
  <si>
    <t>896198669</t>
  </si>
  <si>
    <t>317353221</t>
  </si>
  <si>
    <t>Bednění mostních říms všech tvarů - odstranění</t>
  </si>
  <si>
    <t>-710592975</t>
  </si>
  <si>
    <t>317361116</t>
  </si>
  <si>
    <t>Výztuž mostních říms z betonářské oceli  B 500 B</t>
  </si>
  <si>
    <t>-2122739940</t>
  </si>
  <si>
    <t>321311113</t>
  </si>
  <si>
    <t>Konstrukce vodních staveb z betonu  vodostavebného V8 tř. C 25/30 XF 2</t>
  </si>
  <si>
    <t>-982411680</t>
  </si>
  <si>
    <t>321351010</t>
  </si>
  <si>
    <t>Bednění konstrukcí vodních staveb rovinné - zřízení</t>
  </si>
  <si>
    <t>1106880961</t>
  </si>
  <si>
    <t>321352010</t>
  </si>
  <si>
    <t>Bednění konstrukcí vodních staveb rovinné - odstranění</t>
  </si>
  <si>
    <t>718603197</t>
  </si>
  <si>
    <t>334 22-3311.R00</t>
  </si>
  <si>
    <t>Zdění opěr obkladové řádkové hrubé i provázané</t>
  </si>
  <si>
    <t>59925151</t>
  </si>
  <si>
    <t>334 32-3118.R00</t>
  </si>
  <si>
    <t>Opěry z BŽ z cem.portlandských C30/37 tl.nad 45 cm</t>
  </si>
  <si>
    <t>1196655229</t>
  </si>
  <si>
    <t>334352211</t>
  </si>
  <si>
    <t>Bednění mostních křídel a čelních zídek ze systémového bednění s výplní z˙překližek - odstran</t>
  </si>
  <si>
    <t>597010856</t>
  </si>
  <si>
    <t>-1881474492</t>
  </si>
  <si>
    <t>348171111</t>
  </si>
  <si>
    <t>Osazení mostního ocelového zábradlí nesnímatelného do betonu říms přímo</t>
  </si>
  <si>
    <t>1741911403</t>
  </si>
  <si>
    <t>553912540</t>
  </si>
  <si>
    <t>matice M12 - 6 tZn</t>
  </si>
  <si>
    <t>tis ku</t>
  </si>
  <si>
    <t>-1538767199</t>
  </si>
  <si>
    <t>553912580</t>
  </si>
  <si>
    <t>podložka 13 tZn</t>
  </si>
  <si>
    <t>-1598342692</t>
  </si>
  <si>
    <t>589333290</t>
  </si>
  <si>
    <t>směs pro beton třída C30/37 XC4 frakce do 16 mm</t>
  </si>
  <si>
    <t>516722316</t>
  </si>
  <si>
    <t>421361226</t>
  </si>
  <si>
    <t>Výztuž ŽB výpolně mostu z betonářské oceli B500B</t>
  </si>
  <si>
    <t>-2051360814</t>
  </si>
  <si>
    <t>429171121</t>
  </si>
  <si>
    <t>Montáž přesýpaných konstrukcí z vlnitých plechů typ vlny do 200x55 mm rozpětí do 13 m obvod do 6 m</t>
  </si>
  <si>
    <t>80072409</t>
  </si>
  <si>
    <t>458 50-1111.R00</t>
  </si>
  <si>
    <t>Výplň za opěrami z kameniva se zhutněním</t>
  </si>
  <si>
    <t>1291043782</t>
  </si>
  <si>
    <t>465513327</t>
  </si>
  <si>
    <t>Dlažba z lomového kamene na cementovou maltu s vyspárováním tl 300 mm pro hydromeliorace</t>
  </si>
  <si>
    <t>514566871</t>
  </si>
  <si>
    <t>553141100</t>
  </si>
  <si>
    <t>montovaná konstrukce MultiPlate MP 200, typ vlny 200x55, Zn, 5 - 6 m tl. plechu 3,0 mm</t>
  </si>
  <si>
    <t>-1602508860</t>
  </si>
  <si>
    <t>583-37330</t>
  </si>
  <si>
    <t>Štěrkopísek frakce 0-22 A</t>
  </si>
  <si>
    <t>-370021339</t>
  </si>
  <si>
    <t>583806510</t>
  </si>
  <si>
    <t>kámen lomový netříděný žula, odval</t>
  </si>
  <si>
    <t>-441331866</t>
  </si>
  <si>
    <t>589333230</t>
  </si>
  <si>
    <t>320348392</t>
  </si>
  <si>
    <t>Podklad ze štěrkodrtě ŠD tl 50mm</t>
  </si>
  <si>
    <t>1687336780</t>
  </si>
  <si>
    <t>583441700</t>
  </si>
  <si>
    <t>štěrkodrť frakce 0-22</t>
  </si>
  <si>
    <t>1950390806</t>
  </si>
  <si>
    <t>Úpravy povrchů, podlahy a osazování výplní</t>
  </si>
  <si>
    <t>231521010</t>
  </si>
  <si>
    <t>tmel silikonový Lukopren N 1000</t>
  </si>
  <si>
    <t>-1871830468</t>
  </si>
  <si>
    <t>628613511</t>
  </si>
  <si>
    <t>Ochranný nátěr OK mostů - základní a podkladní epoxidový, vrchní PU, tl. min 280 um</t>
  </si>
  <si>
    <t>-2088706235</t>
  </si>
  <si>
    <t>871 23-8111.R00</t>
  </si>
  <si>
    <t>Kladení dren. potrubí do rýhy, tvr. PVC, do 200 mm</t>
  </si>
  <si>
    <t>856808855</t>
  </si>
  <si>
    <t>899 62-3161.R00</t>
  </si>
  <si>
    <t>Obetonování potrubí nebo zdiva stok betonem C20/25</t>
  </si>
  <si>
    <t>158646140</t>
  </si>
  <si>
    <t>548792190</t>
  </si>
  <si>
    <t>šroub kotevní HAS-E-F M 16 x 125 /38</t>
  </si>
  <si>
    <t>667818130</t>
  </si>
  <si>
    <t>914112111</t>
  </si>
  <si>
    <t>Tabulka s označením evidenčního čísla mostu</t>
  </si>
  <si>
    <t>-655885903</t>
  </si>
  <si>
    <t>919121111</t>
  </si>
  <si>
    <t>Těsnění spár zálivkou za studena pro komůrky š 10 mm hl 20 mm s těsnicím profilem</t>
  </si>
  <si>
    <t>-266066561</t>
  </si>
  <si>
    <t>936171121</t>
  </si>
  <si>
    <t>Osazení kovových doplňků mostního vybavení - svorníků a šroubů s˙matkou do otvorů</t>
  </si>
  <si>
    <t>1187194461</t>
  </si>
  <si>
    <t>963051111</t>
  </si>
  <si>
    <t>Bourání mostní nosné konstrukce z ŽB</t>
  </si>
  <si>
    <t>1898721494</t>
  </si>
  <si>
    <t>977141118</t>
  </si>
  <si>
    <t>Vrty pro kotvy do betonu průměru 18 mm hloubky 120 mm s vyplněním epoxidovým tmelem</t>
  </si>
  <si>
    <t>764575247</t>
  </si>
  <si>
    <t>985324111</t>
  </si>
  <si>
    <t>Impregnační nátěr betonu dvojnásobný (OS-A)</t>
  </si>
  <si>
    <t>-692461475</t>
  </si>
  <si>
    <t>92</t>
  </si>
  <si>
    <t>Doplňující práce železniční</t>
  </si>
  <si>
    <t>927 72-1511.R00</t>
  </si>
  <si>
    <t>Mostní trouba tlamová, DN 2200</t>
  </si>
  <si>
    <t>1419049358</t>
  </si>
  <si>
    <t>96</t>
  </si>
  <si>
    <t>Bourání konstrukcí</t>
  </si>
  <si>
    <t>963 02-1112.R00</t>
  </si>
  <si>
    <t>Bourání mostních nosných konstrukcí z kamene</t>
  </si>
  <si>
    <t>-604074388</t>
  </si>
  <si>
    <t>997006511</t>
  </si>
  <si>
    <t>Vodorovná doprava suti s naložením a složením na dočasnou skládku do 100 m</t>
  </si>
  <si>
    <t>154895107</t>
  </si>
  <si>
    <t>721</t>
  </si>
  <si>
    <t>Vnitřní kanalizace</t>
  </si>
  <si>
    <t>721 17-6224.R00</t>
  </si>
  <si>
    <t>Potrubí drenážní DN 150</t>
  </si>
  <si>
    <t>-1721352764</t>
  </si>
  <si>
    <t>VRN</t>
  </si>
  <si>
    <t>Vedlejší rozpočtové náklady</t>
  </si>
  <si>
    <t>VRN01</t>
  </si>
  <si>
    <t>Dokumentace skutečného provedení stavby</t>
  </si>
  <si>
    <t>Kč</t>
  </si>
  <si>
    <t>1500556499</t>
  </si>
  <si>
    <t>VRN02</t>
  </si>
  <si>
    <t>Dopravní značení na staveništi</t>
  </si>
  <si>
    <t>1990290692</t>
  </si>
  <si>
    <t>VRN03</t>
  </si>
  <si>
    <t>Geodetické práce po výstavbě</t>
  </si>
  <si>
    <t>-617890040</t>
  </si>
  <si>
    <t>VRN04</t>
  </si>
  <si>
    <t>Inženýrská činnost</t>
  </si>
  <si>
    <t>-1780839702</t>
  </si>
  <si>
    <t>VRN05</t>
  </si>
  <si>
    <t>Náklady stanovené zvláštními předpisy</t>
  </si>
  <si>
    <t>-1029714208</t>
  </si>
  <si>
    <t>VRN06</t>
  </si>
  <si>
    <t>Náklady vzniklé v souvislosti s˙realizací stavby</t>
  </si>
  <si>
    <t>1166013933</t>
  </si>
  <si>
    <t>VRN07</t>
  </si>
  <si>
    <t>Zařízení staveniště</t>
  </si>
  <si>
    <t>2073655417</t>
  </si>
  <si>
    <t>SO 401 - Veřejné osvětlení</t>
  </si>
  <si>
    <t>M - Práce a dodávky M</t>
  </si>
  <si>
    <t xml:space="preserve">    21-M - Elektromontáže</t>
  </si>
  <si>
    <t>Práce a dodávky M</t>
  </si>
  <si>
    <t>21-M</t>
  </si>
  <si>
    <t>Elektromontáže</t>
  </si>
  <si>
    <t xml:space="preserve">Veřejné osvětlení - dle samostatného soupisu prací </t>
  </si>
  <si>
    <t>-226879472</t>
  </si>
  <si>
    <t xml:space="preserve">VON - Vedlejší a ostatní náklady </t>
  </si>
  <si>
    <t>VRN_01</t>
  </si>
  <si>
    <t>Průzkumné, geodetické a projektové práce (geodetické práce před výstavbou, geodetické práce po výstavbě, vytyčení tras podzemních sítí technické infrastruktury, dokumentace skutečného provedení, zaměření skutečného provedení)</t>
  </si>
  <si>
    <t>297308894</t>
  </si>
  <si>
    <t>VRN_02</t>
  </si>
  <si>
    <t>Zařízení staveniště, porvizorní přístupy na pozemky</t>
  </si>
  <si>
    <t>-216425198</t>
  </si>
  <si>
    <t>VRN_03</t>
  </si>
  <si>
    <t>789108661</t>
  </si>
  <si>
    <t>VRN_04</t>
  </si>
  <si>
    <t>Provozní vlivy</t>
  </si>
  <si>
    <t>1391764821</t>
  </si>
  <si>
    <t>VRN_05</t>
  </si>
  <si>
    <t xml:space="preserve">Kč </t>
  </si>
  <si>
    <t>925897033</t>
  </si>
  <si>
    <t>VRN_06</t>
  </si>
  <si>
    <t xml:space="preserve">Vyhotovení dokladů potřebných pro předání díla např. revize, zkoušky (mj. hutnění), zaškolení a další práce, služby, dodávky a režijní náklady </t>
  </si>
  <si>
    <t>1101256793</t>
  </si>
  <si>
    <t>Zemní práce celkem</t>
  </si>
  <si>
    <t>ks</t>
  </si>
  <si>
    <t>Úprava základu pro stožár</t>
  </si>
  <si>
    <t>Výkop-úprava stáv. základu</t>
  </si>
  <si>
    <t>Dodávka a montáž celkem</t>
  </si>
  <si>
    <t>spolupráce s revizním technikem</t>
  </si>
  <si>
    <t>Výchozí revize</t>
  </si>
  <si>
    <t>Zakreslení skutečného provedení</t>
  </si>
  <si>
    <t>Koordinace s dodavateli a ostatními profesemi</t>
  </si>
  <si>
    <t>Dodávky a práce nespecifikované (zásahy do stávajících rozvodů VO atp.)</t>
  </si>
  <si>
    <t>kpl</t>
  </si>
  <si>
    <t>Montážní práce</t>
  </si>
  <si>
    <t>Kabel CYKY 3Jx1,5 včetně prořezu a ukončení</t>
  </si>
  <si>
    <t>LED svítidlo (standard VESPER-85-3K, vč.recykl.poplatku)</t>
  </si>
  <si>
    <t>Stožárová elektrovýzbroj, kompletní, včetně pojistek,2x jištěný vývod</t>
  </si>
  <si>
    <t>2-ramenný výložník UD2/76-1500/90, žárově zinkovaný</t>
  </si>
  <si>
    <t>Stožár bezpaticový, ocelový,žárově zinkovaný,STB 8,5-B</t>
  </si>
  <si>
    <t>Demontáž stávajícího stožáru a svítidla VO včetně ekologické likvidace</t>
  </si>
  <si>
    <t>Dodávka a montáž</t>
  </si>
  <si>
    <t>Celková              cena v Kč</t>
  </si>
  <si>
    <t>Jednotková cena v Kč</t>
  </si>
  <si>
    <t>Měrná jednotka</t>
  </si>
  <si>
    <t>Počet měr. jednotek</t>
  </si>
  <si>
    <t>Popis položky</t>
  </si>
  <si>
    <t>Číselné zatřídění</t>
  </si>
  <si>
    <t>Čís. pol.</t>
  </si>
  <si>
    <t>Celkem (automaticky převedeno do objektu SO 401)</t>
  </si>
  <si>
    <t>Rekapitulace :</t>
  </si>
  <si>
    <t>Ceny jsou uvedeny bez DPH.</t>
  </si>
  <si>
    <t>Postup výpočtu celkové výměry je v souladu s Sb.č.230/2012 uveden popisem v textové části a je zřejmý v části grafické.</t>
  </si>
  <si>
    <t>Veškeré el. zařízení se rozumí dodané kompletní včetně montáže, včetně pomocného a upevňovacího materiálu a příslušného SW.</t>
  </si>
  <si>
    <t>Označení výrobků konkrétním výrobcem v projektu vyjadřuje standard požadované kvality. Pokud uchazeč nabídne produkt od jiného výrobce je povinen dodržet standard a zároveň přejímá odpovědnost za správnost náhrady - splnění všech parametrů a koordinaci se všemi navazujícími profesemi.</t>
  </si>
  <si>
    <t>Dodávky a montáže uvedené v nabídce musí být včetně veškerého souvisejícího doplňkového, podružného a montážního materiálu, tak, aby celé zařízení bylo funkční a splňovalo všechny předpisy, které se na ně vztahují.</t>
  </si>
  <si>
    <t>Každá uchazečem vyplněná položka musí obsahovat veškeré technicky a logicky dovoditelné součásti dodávky a montáže (včetně údajů o podmínkách a úhradě licencí potřebných SW).</t>
  </si>
  <si>
    <t>Součástí nabídkové ceny musí být veškeré náklady, aby cena byla konečná a zahrnovala celou dodávku a montáž, včetně výrobní dokumentace, revizní práce a zhotovení dokumentace skutečného provedení.</t>
  </si>
  <si>
    <t>Při zpracování nabídky je nutné využít všech částí (dílů) projektu stavby, tj. technické zprávy, seznamu pozic, výkresů, tabulek a specifikací materiálů všech profesí.</t>
  </si>
  <si>
    <t>SO 401 - veřejné osvětlení</t>
  </si>
  <si>
    <t>Název dílu:</t>
  </si>
  <si>
    <t>Oprava místní komunikace, ul. Hlavní-Dlouhoňovice</t>
  </si>
  <si>
    <t>Název objektu:</t>
  </si>
  <si>
    <t>Dlouhoňovice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</si>
</sst>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%"/>
    <numFmt numFmtId="165" formatCode="dd\.mm\.yyyy"/>
    <numFmt numFmtId="166" formatCode="#,##0.00000"/>
    <numFmt numFmtId="167" formatCode="#,##0.000"/>
    <numFmt numFmtId="168" formatCode="#,##0.\-"/>
  </numFmts>
  <fonts count="45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rgb="FFFF0000"/>
      <name val="Arial"/>
      <family val="2"/>
      <charset val="238"/>
    </font>
    <font>
      <sz val="12"/>
      <color rgb="FF0070C0"/>
      <name val="Times New Roman"/>
      <family val="1"/>
      <charset val="238"/>
    </font>
    <font>
      <sz val="12"/>
      <name val="Times New Roman CE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indexed="65"/>
        <bgColor indexed="8"/>
      </patternFill>
    </fill>
    <fill>
      <patternFill patternType="solid">
        <fgColor indexed="1"/>
        <bgColor indexed="8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33" fillId="0" borderId="0" applyNumberFormat="0" applyFill="0" applyBorder="0" applyAlignment="0" applyProtection="0"/>
    <xf numFmtId="0" fontId="34" fillId="0" borderId="0"/>
    <xf numFmtId="0" fontId="42" fillId="0" borderId="0"/>
    <xf numFmtId="0" fontId="42" fillId="0" borderId="0"/>
  </cellStyleXfs>
  <cellXfs count="39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27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9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 applyProtection="1">
      <alignment horizontal="center" vertical="center" wrapText="1"/>
      <protection locked="0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4" fontId="31" fillId="3" borderId="22" xfId="0" applyNumberFormat="1" applyFont="1" applyFill="1" applyBorder="1" applyAlignment="1" applyProtection="1">
      <alignment vertical="center"/>
      <protection locked="0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35" fillId="0" borderId="0" xfId="2" applyFont="1"/>
    <xf numFmtId="168" fontId="35" fillId="0" borderId="0" xfId="2" applyNumberFormat="1" applyFont="1" applyAlignment="1">
      <alignment horizontal="center"/>
    </xf>
    <xf numFmtId="168" fontId="35" fillId="0" borderId="0" xfId="2" applyNumberFormat="1" applyFont="1" applyAlignment="1">
      <alignment horizontal="center" vertical="top" wrapText="1"/>
    </xf>
    <xf numFmtId="0" fontId="35" fillId="0" borderId="0" xfId="2" applyFont="1" applyAlignment="1">
      <alignment horizontal="center" vertical="top" wrapText="1"/>
    </xf>
    <xf numFmtId="0" fontId="35" fillId="0" borderId="0" xfId="2" applyFont="1" applyAlignment="1">
      <alignment vertical="top" wrapText="1"/>
    </xf>
    <xf numFmtId="0" fontId="36" fillId="0" borderId="0" xfId="2" applyFont="1" applyAlignment="1">
      <alignment vertical="top" wrapText="1"/>
    </xf>
    <xf numFmtId="168" fontId="36" fillId="0" borderId="0" xfId="2" applyNumberFormat="1" applyFont="1" applyAlignment="1">
      <alignment horizontal="center"/>
    </xf>
    <xf numFmtId="0" fontId="35" fillId="0" borderId="0" xfId="2" applyFont="1" applyAlignment="1" applyProtection="1">
      <alignment vertical="top" wrapText="1"/>
      <protection locked="0"/>
    </xf>
    <xf numFmtId="0" fontId="35" fillId="0" borderId="0" xfId="2" applyFont="1" applyAlignment="1">
      <alignment wrapText="1"/>
    </xf>
    <xf numFmtId="4" fontId="37" fillId="0" borderId="0" xfId="2" applyNumberFormat="1" applyFont="1" applyAlignment="1">
      <alignment horizontal="center" vertical="top" wrapText="1"/>
    </xf>
    <xf numFmtId="0" fontId="38" fillId="0" borderId="0" xfId="2" applyFont="1" applyAlignment="1">
      <alignment vertical="top" wrapText="1"/>
    </xf>
    <xf numFmtId="4" fontId="38" fillId="0" borderId="0" xfId="2" applyNumberFormat="1" applyFont="1" applyAlignment="1">
      <alignment horizontal="center" vertical="top" wrapText="1"/>
    </xf>
    <xf numFmtId="0" fontId="37" fillId="0" borderId="0" xfId="2" applyFont="1" applyAlignment="1">
      <alignment horizontal="center" vertical="top" wrapText="1"/>
    </xf>
    <xf numFmtId="0" fontId="38" fillId="0" borderId="0" xfId="2" applyFont="1" applyAlignment="1">
      <alignment horizontal="center" vertical="top" wrapText="1"/>
    </xf>
    <xf numFmtId="0" fontId="37" fillId="0" borderId="0" xfId="2" applyFont="1" applyAlignment="1">
      <alignment vertical="top" wrapText="1"/>
    </xf>
    <xf numFmtId="0" fontId="37" fillId="0" borderId="0" xfId="2" applyFont="1" applyAlignment="1" applyProtection="1">
      <alignment vertical="top" wrapText="1"/>
      <protection locked="0"/>
    </xf>
    <xf numFmtId="0" fontId="39" fillId="0" borderId="0" xfId="2" applyFont="1" applyAlignment="1">
      <alignment horizontal="center"/>
    </xf>
    <xf numFmtId="0" fontId="39" fillId="0" borderId="0" xfId="2" applyFont="1"/>
    <xf numFmtId="0" fontId="35" fillId="0" borderId="0" xfId="2" applyFont="1" applyAlignment="1">
      <alignment horizontal="center"/>
    </xf>
    <xf numFmtId="2" fontId="38" fillId="0" borderId="0" xfId="2" applyNumberFormat="1" applyFont="1" applyAlignment="1">
      <alignment horizontal="center" vertical="top" wrapText="1"/>
    </xf>
    <xf numFmtId="0" fontId="40" fillId="0" borderId="0" xfId="2" applyFont="1" applyAlignment="1">
      <alignment horizontal="center" vertical="top" wrapText="1"/>
    </xf>
    <xf numFmtId="0" fontId="39" fillId="0" borderId="0" xfId="2" applyFont="1" applyAlignment="1">
      <alignment horizontal="center" vertical="top" wrapText="1"/>
    </xf>
    <xf numFmtId="2" fontId="35" fillId="0" borderId="0" xfId="2" applyNumberFormat="1" applyFont="1" applyAlignment="1">
      <alignment horizontal="center" vertical="top" wrapText="1"/>
    </xf>
    <xf numFmtId="4" fontId="41" fillId="0" borderId="0" xfId="2" applyNumberFormat="1" applyFont="1"/>
    <xf numFmtId="0" fontId="38" fillId="0" borderId="23" xfId="2" applyFont="1" applyBorder="1" applyAlignment="1" applyProtection="1">
      <alignment horizontal="right" vertical="top" wrapText="1"/>
    </xf>
    <xf numFmtId="0" fontId="38" fillId="0" borderId="25" xfId="2" applyFont="1" applyBorder="1" applyAlignment="1" applyProtection="1">
      <alignment horizontal="center" vertical="top" wrapText="1"/>
    </xf>
    <xf numFmtId="0" fontId="37" fillId="0" borderId="24" xfId="2" applyFont="1" applyBorder="1" applyAlignment="1" applyProtection="1">
      <alignment vertical="top" wrapText="1"/>
    </xf>
    <xf numFmtId="0" fontId="38" fillId="0" borderId="24" xfId="2" applyFont="1" applyBorder="1" applyAlignment="1" applyProtection="1">
      <alignment horizontal="center" vertical="top" wrapText="1"/>
    </xf>
    <xf numFmtId="4" fontId="38" fillId="0" borderId="24" xfId="2" applyNumberFormat="1" applyFont="1" applyBorder="1" applyAlignment="1" applyProtection="1">
      <alignment horizontal="center" vertical="top" wrapText="1"/>
    </xf>
    <xf numFmtId="4" fontId="37" fillId="0" borderId="23" xfId="2" applyNumberFormat="1" applyFont="1" applyBorder="1" applyAlignment="1" applyProtection="1">
      <alignment horizontal="center"/>
    </xf>
    <xf numFmtId="0" fontId="38" fillId="0" borderId="0" xfId="2" applyFont="1" applyAlignment="1" applyProtection="1">
      <alignment vertical="top" wrapText="1"/>
    </xf>
    <xf numFmtId="0" fontId="35" fillId="0" borderId="0" xfId="2" applyFont="1" applyProtection="1"/>
    <xf numFmtId="0" fontId="39" fillId="0" borderId="0" xfId="2" applyFont="1" applyAlignment="1" applyProtection="1">
      <alignment horizontal="center"/>
    </xf>
    <xf numFmtId="0" fontId="38" fillId="0" borderId="24" xfId="2" applyFont="1" applyBorder="1" applyAlignment="1" applyProtection="1">
      <alignment vertical="top" wrapText="1"/>
    </xf>
    <xf numFmtId="4" fontId="37" fillId="0" borderId="24" xfId="2" applyNumberFormat="1" applyFont="1" applyBorder="1" applyAlignment="1" applyProtection="1">
      <alignment horizontal="center" vertical="top" wrapText="1"/>
    </xf>
    <xf numFmtId="0" fontId="35" fillId="0" borderId="26" xfId="2" applyFont="1" applyBorder="1" applyProtection="1"/>
    <xf numFmtId="0" fontId="35" fillId="0" borderId="24" xfId="2" applyFont="1" applyBorder="1" applyProtection="1"/>
    <xf numFmtId="0" fontId="38" fillId="0" borderId="27" xfId="2" applyFont="1" applyBorder="1" applyAlignment="1" applyProtection="1">
      <alignment horizontal="center" vertical="top" wrapText="1"/>
    </xf>
    <xf numFmtId="0" fontId="35" fillId="0" borderId="0" xfId="2" applyFont="1" applyAlignment="1" applyProtection="1">
      <alignment horizontal="centerContinuous"/>
    </xf>
    <xf numFmtId="0" fontId="35" fillId="0" borderId="0" xfId="2" applyFont="1" applyAlignment="1" applyProtection="1">
      <alignment horizontal="left"/>
    </xf>
    <xf numFmtId="168" fontId="35" fillId="0" borderId="0" xfId="2" applyNumberFormat="1" applyFont="1" applyAlignment="1" applyProtection="1">
      <alignment horizontal="center"/>
    </xf>
    <xf numFmtId="0" fontId="44" fillId="0" borderId="0" xfId="2" applyFont="1" applyAlignment="1" applyProtection="1">
      <alignment horizontal="left"/>
    </xf>
    <xf numFmtId="0" fontId="44" fillId="0" borderId="0" xfId="2" applyFont="1" applyAlignment="1" applyProtection="1">
      <alignment horizontal="centerContinuous"/>
    </xf>
    <xf numFmtId="0" fontId="38" fillId="0" borderId="0" xfId="2" applyFont="1" applyAlignment="1" applyProtection="1">
      <alignment horizontal="left"/>
    </xf>
    <xf numFmtId="0" fontId="38" fillId="0" borderId="0" xfId="2" applyFont="1" applyAlignment="1" applyProtection="1">
      <alignment horizontal="right"/>
    </xf>
    <xf numFmtId="168" fontId="38" fillId="0" borderId="0" xfId="2" applyNumberFormat="1" applyFont="1" applyAlignment="1" applyProtection="1">
      <alignment horizontal="left"/>
    </xf>
    <xf numFmtId="168" fontId="38" fillId="0" borderId="0" xfId="2" applyNumberFormat="1" applyFont="1" applyAlignment="1" applyProtection="1">
      <alignment horizontal="center"/>
    </xf>
    <xf numFmtId="0" fontId="38" fillId="0" borderId="0" xfId="2" applyFont="1" applyAlignment="1" applyProtection="1">
      <alignment horizontal="centerContinuous"/>
    </xf>
    <xf numFmtId="0" fontId="38" fillId="0" borderId="0" xfId="4" applyFont="1" applyAlignment="1" applyProtection="1">
      <alignment wrapText="1"/>
    </xf>
    <xf numFmtId="0" fontId="43" fillId="0" borderId="0" xfId="2" applyFont="1" applyAlignment="1" applyProtection="1">
      <alignment horizontal="left"/>
    </xf>
    <xf numFmtId="0" fontId="38" fillId="0" borderId="0" xfId="4" applyFont="1" applyAlignment="1" applyProtection="1">
      <alignment vertical="top" wrapText="1"/>
    </xf>
    <xf numFmtId="0" fontId="38" fillId="6" borderId="30" xfId="3" applyFont="1" applyFill="1" applyBorder="1" applyAlignment="1" applyProtection="1">
      <alignment horizontal="center" vertical="center" wrapText="1"/>
    </xf>
    <xf numFmtId="0" fontId="38" fillId="6" borderId="31" xfId="3" applyFont="1" applyFill="1" applyBorder="1" applyAlignment="1" applyProtection="1">
      <alignment horizontal="center" vertical="center" wrapText="1"/>
    </xf>
    <xf numFmtId="0" fontId="38" fillId="7" borderId="30" xfId="3" applyFont="1" applyFill="1" applyBorder="1" applyAlignment="1" applyProtection="1">
      <alignment horizontal="centerContinuous" vertical="center"/>
    </xf>
    <xf numFmtId="3" fontId="38" fillId="7" borderId="30" xfId="3" applyNumberFormat="1" applyFont="1" applyFill="1" applyBorder="1" applyAlignment="1" applyProtection="1">
      <alignment horizontal="center" vertical="center" wrapText="1"/>
    </xf>
    <xf numFmtId="0" fontId="38" fillId="7" borderId="30" xfId="3" applyFont="1" applyFill="1" applyBorder="1" applyAlignment="1" applyProtection="1">
      <alignment horizontal="center" vertical="center" wrapText="1"/>
    </xf>
    <xf numFmtId="168" fontId="38" fillId="7" borderId="30" xfId="3" applyNumberFormat="1" applyFont="1" applyFill="1" applyBorder="1" applyAlignment="1" applyProtection="1">
      <alignment horizontal="center" vertical="center" wrapText="1"/>
    </xf>
    <xf numFmtId="168" fontId="38" fillId="6" borderId="30" xfId="3" applyNumberFormat="1" applyFont="1" applyFill="1" applyBorder="1" applyAlignment="1" applyProtection="1">
      <alignment horizontal="center" vertical="center" wrapText="1"/>
    </xf>
    <xf numFmtId="0" fontId="38" fillId="0" borderId="29" xfId="2" applyFont="1" applyBorder="1" applyAlignment="1" applyProtection="1">
      <alignment horizontal="center" vertical="top" wrapText="1"/>
    </xf>
    <xf numFmtId="168" fontId="38" fillId="0" borderId="29" xfId="2" applyNumberFormat="1" applyFont="1" applyBorder="1" applyAlignment="1" applyProtection="1">
      <alignment horizontal="center" vertical="top" wrapText="1"/>
    </xf>
    <xf numFmtId="168" fontId="38" fillId="0" borderId="28" xfId="2" applyNumberFormat="1" applyFont="1" applyBorder="1" applyAlignment="1" applyProtection="1">
      <alignment horizontal="center" vertical="top" wrapText="1"/>
    </xf>
    <xf numFmtId="4" fontId="38" fillId="0" borderId="24" xfId="2" applyNumberFormat="1" applyFont="1" applyBorder="1" applyAlignment="1" applyProtection="1">
      <alignment horizontal="center" vertical="top" wrapText="1"/>
      <protection locked="0"/>
    </xf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3" borderId="22" xfId="0" applyNumberFormat="1" applyFont="1" applyFill="1" applyBorder="1" applyAlignment="1" applyProtection="1">
      <alignment vertical="center"/>
    </xf>
    <xf numFmtId="4" fontId="19" fillId="0" borderId="22" xfId="0" applyNumberFormat="1" applyFont="1" applyBorder="1" applyAlignment="1" applyProtection="1">
      <alignment vertical="center"/>
    </xf>
    <xf numFmtId="0" fontId="0" fillId="0" borderId="0" xfId="0" applyProtection="1"/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11" fillId="0" borderId="0" xfId="0" applyFont="1" applyAlignment="1" applyProtection="1">
      <alignment horizontal="left" vertical="center"/>
    </xf>
    <xf numFmtId="0" fontId="27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0" xfId="0" applyFont="1" applyAlignment="1" applyProtection="1">
      <alignment vertical="center" wrapText="1"/>
    </xf>
    <xf numFmtId="0" fontId="0" fillId="0" borderId="3" xfId="0" applyFont="1" applyBorder="1" applyAlignment="1" applyProtection="1">
      <alignment vertical="center" wrapText="1"/>
    </xf>
    <xf numFmtId="0" fontId="0" fillId="0" borderId="3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12" xfId="0" applyFont="1" applyBorder="1" applyAlignment="1" applyProtection="1">
      <alignment vertical="center"/>
    </xf>
    <xf numFmtId="0" fontId="14" fillId="0" borderId="0" xfId="0" applyFont="1" applyAlignment="1" applyProtection="1">
      <alignment horizontal="left" vertical="center"/>
    </xf>
    <xf numFmtId="4" fontId="21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8" fillId="0" borderId="0" xfId="0" applyFont="1" applyAlignment="1" applyProtection="1">
      <alignment horizontal="left" vertical="center"/>
    </xf>
    <xf numFmtId="4" fontId="1" fillId="0" borderId="0" xfId="0" applyNumberFormat="1" applyFont="1" applyAlignment="1" applyProtection="1">
      <alignment vertical="center"/>
    </xf>
    <xf numFmtId="164" fontId="1" fillId="0" borderId="0" xfId="0" applyNumberFormat="1" applyFont="1" applyAlignment="1" applyProtection="1">
      <alignment horizontal="right" vertical="center"/>
    </xf>
    <xf numFmtId="0" fontId="0" fillId="5" borderId="0" xfId="0" applyFont="1" applyFill="1" applyAlignment="1" applyProtection="1">
      <alignment vertical="center"/>
    </xf>
    <xf numFmtId="0" fontId="4" fillId="5" borderId="6" xfId="0" applyFont="1" applyFill="1" applyBorder="1" applyAlignment="1" applyProtection="1">
      <alignment horizontal="left" vertical="center"/>
    </xf>
    <xf numFmtId="0" fontId="0" fillId="5" borderId="7" xfId="0" applyFont="1" applyFill="1" applyBorder="1" applyAlignment="1" applyProtection="1">
      <alignment vertical="center"/>
    </xf>
    <xf numFmtId="0" fontId="4" fillId="5" borderId="7" xfId="0" applyFont="1" applyFill="1" applyBorder="1" applyAlignment="1" applyProtection="1">
      <alignment horizontal="right" vertical="center"/>
    </xf>
    <xf numFmtId="0" fontId="4" fillId="5" borderId="7" xfId="0" applyFont="1" applyFill="1" applyBorder="1" applyAlignment="1" applyProtection="1">
      <alignment horizontal="center" vertical="center"/>
    </xf>
    <xf numFmtId="4" fontId="4" fillId="5" borderId="7" xfId="0" applyNumberFormat="1" applyFont="1" applyFill="1" applyBorder="1" applyAlignment="1" applyProtection="1">
      <alignment vertical="center"/>
    </xf>
    <xf numFmtId="0" fontId="0" fillId="5" borderId="8" xfId="0" applyFont="1" applyFill="1" applyBorder="1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righ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19" fillId="5" borderId="0" xfId="0" applyFont="1" applyFill="1" applyAlignment="1" applyProtection="1">
      <alignment horizontal="left" vertical="center"/>
    </xf>
    <xf numFmtId="0" fontId="19" fillId="5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0" fillId="0" borderId="0" xfId="0" applyFont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5" borderId="16" xfId="0" applyFont="1" applyFill="1" applyBorder="1" applyAlignment="1" applyProtection="1">
      <alignment horizontal="center" vertical="center" wrapText="1"/>
    </xf>
    <xf numFmtId="0" fontId="19" fillId="5" borderId="17" xfId="0" applyFont="1" applyFill="1" applyBorder="1" applyAlignment="1" applyProtection="1">
      <alignment horizontal="center" vertical="center" wrapText="1"/>
    </xf>
    <xf numFmtId="0" fontId="19" fillId="5" borderId="18" xfId="0" applyFont="1" applyFill="1" applyBorder="1" applyAlignment="1" applyProtection="1">
      <alignment horizontal="center" vertical="center" wrapText="1"/>
    </xf>
    <xf numFmtId="0" fontId="19" fillId="5" borderId="0" xfId="0" applyFont="1" applyFill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1" fillId="0" borderId="0" xfId="0" applyFont="1" applyAlignment="1" applyProtection="1">
      <alignment horizontal="left" vertical="center"/>
    </xf>
    <xf numFmtId="4" fontId="21" fillId="0" borderId="0" xfId="0" applyNumberFormat="1" applyFont="1" applyAlignment="1" applyProtection="1"/>
    <xf numFmtId="0" fontId="0" fillId="0" borderId="11" xfId="0" applyFont="1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0" fontId="8" fillId="0" borderId="0" xfId="0" applyFont="1" applyAlignment="1" applyProtection="1"/>
    <xf numFmtId="0" fontId="8" fillId="0" borderId="3" xfId="0" applyFont="1" applyBorder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0" fillId="0" borderId="22" xfId="0" applyFont="1" applyBorder="1" applyAlignment="1" applyProtection="1">
      <alignment vertical="center"/>
    </xf>
    <xf numFmtId="0" fontId="20" fillId="3" borderId="14" xfId="0" applyFont="1" applyFill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20" fillId="3" borderId="19" xfId="0" applyFont="1" applyFill="1" applyBorder="1" applyAlignment="1" applyProtection="1">
      <alignment horizontal="left" vertical="center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4" fontId="31" fillId="0" borderId="22" xfId="0" applyNumberFormat="1" applyFont="1" applyBorder="1" applyAlignment="1" applyProtection="1">
      <alignment vertical="center"/>
    </xf>
    <xf numFmtId="0" fontId="32" fillId="0" borderId="22" xfId="0" applyFont="1" applyBorder="1" applyAlignment="1" applyProtection="1">
      <alignment vertical="center"/>
    </xf>
    <xf numFmtId="0" fontId="32" fillId="0" borderId="3" xfId="0" applyFont="1" applyBorder="1" applyAlignment="1" applyProtection="1">
      <alignment vertical="center"/>
    </xf>
    <xf numFmtId="0" fontId="31" fillId="3" borderId="14" xfId="0" applyFont="1" applyFill="1" applyBorder="1" applyAlignment="1" applyProtection="1">
      <alignment horizontal="left" vertical="center"/>
    </xf>
    <xf numFmtId="0" fontId="31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 applyProtection="1">
      <alignment horizontal="left" vertical="center"/>
      <protection locked="0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0" fillId="2" borderId="0" xfId="0" applyFont="1" applyFill="1" applyAlignment="1" applyProtection="1">
      <alignment horizontal="center" vertical="center"/>
    </xf>
    <xf numFmtId="0" fontId="0" fillId="0" borderId="0" xfId="0" applyProtection="1"/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5">
    <cellStyle name="Hypertextový odkaz" xfId="1" builtinId="8"/>
    <cellStyle name="Normální" xfId="0" builtinId="0" customBuiltin="1"/>
    <cellStyle name="Normální 2" xfId="4" xr:uid="{00000000-0005-0000-0000-000002000000}"/>
    <cellStyle name="normální_Rozpočet investičních nákladů platí 16,+ specifikace" xfId="3" xr:uid="{00000000-0005-0000-0000-000003000000}"/>
    <cellStyle name="normální_Zadávací podklad pro profese" xfId="2" xr:uid="{00000000-0005-0000-0000-000004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iremn&#237;%20archiv%20a.s\Zak&#225;zky%20rok%202001\22%20Zelen&#253;%20ostrov%20SP\Kniha%20spec.+%20v&#253;kaz%20v&#253;m&#283;r%20TENDR%203.%20stavba\SO%2011.1%20A%20Architektonicko-stavebn&#237;%20autorizovan&#253;%20Heli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&#269;.%2041%20Zelen&#253;%20ostrov%20roz.%20rozpo&#269;tu%20na%20DC%20(bez%20list.%20v&#253;stupu)/Rozpo&#269;et%20stavby%20dle%20DC/sa_SO51_4_vv_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 11.1A Výkaz výměr"/>
      <sheetName val="SO 11.1B Výkaz výměr"/>
      <sheetName val="SO 11.1ST Výkaz výměr"/>
      <sheetName val="SO 11.1B Kniha specifikací"/>
      <sheetName val="SO 11.1ST Kniha specifikací"/>
      <sheetName val="SO 11_1A Výkaz výměr"/>
      <sheetName val="SO11_1AVýkazvýmě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 51.4 Výkaz výměr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abSelected="1" workbookViewId="0">
      <selection activeCell="D2" sqref="D2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66406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x14ac:dyDescent="0.2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7.15" customHeight="1" x14ac:dyDescent="0.2">
      <c r="AR2" s="345" t="s">
        <v>5</v>
      </c>
      <c r="AS2" s="346"/>
      <c r="AT2" s="346"/>
      <c r="AU2" s="346"/>
      <c r="AV2" s="346"/>
      <c r="AW2" s="346"/>
      <c r="AX2" s="346"/>
      <c r="AY2" s="346"/>
      <c r="AZ2" s="346"/>
      <c r="BA2" s="346"/>
      <c r="BB2" s="346"/>
      <c r="BC2" s="346"/>
      <c r="BD2" s="346"/>
      <c r="BE2" s="346"/>
      <c r="BS2" s="14" t="s">
        <v>6</v>
      </c>
      <c r="BT2" s="14" t="s">
        <v>7</v>
      </c>
    </row>
    <row r="3" spans="1:74" s="1" customFormat="1" ht="7.1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5.15" customHeight="1" x14ac:dyDescent="0.2">
      <c r="B4" s="17"/>
      <c r="D4" s="18" t="s">
        <v>9</v>
      </c>
      <c r="AR4" s="17"/>
      <c r="AS4" s="19" t="s">
        <v>10</v>
      </c>
      <c r="BE4" s="20" t="s">
        <v>11</v>
      </c>
      <c r="BS4" s="14" t="s">
        <v>12</v>
      </c>
    </row>
    <row r="5" spans="1:74" s="1" customFormat="1" ht="12" customHeight="1" x14ac:dyDescent="0.2">
      <c r="B5" s="17"/>
      <c r="D5" s="21" t="s">
        <v>13</v>
      </c>
      <c r="K5" s="357" t="s">
        <v>14</v>
      </c>
      <c r="L5" s="346"/>
      <c r="M5" s="346"/>
      <c r="N5" s="346"/>
      <c r="O5" s="346"/>
      <c r="P5" s="346"/>
      <c r="Q5" s="346"/>
      <c r="R5" s="346"/>
      <c r="S5" s="346"/>
      <c r="T5" s="346"/>
      <c r="U5" s="346"/>
      <c r="V5" s="346"/>
      <c r="W5" s="346"/>
      <c r="X5" s="346"/>
      <c r="Y5" s="346"/>
      <c r="Z5" s="346"/>
      <c r="AA5" s="346"/>
      <c r="AB5" s="346"/>
      <c r="AC5" s="346"/>
      <c r="AD5" s="346"/>
      <c r="AE5" s="346"/>
      <c r="AF5" s="346"/>
      <c r="AG5" s="346"/>
      <c r="AH5" s="346"/>
      <c r="AI5" s="346"/>
      <c r="AJ5" s="346"/>
      <c r="AK5" s="346"/>
      <c r="AL5" s="346"/>
      <c r="AM5" s="346"/>
      <c r="AN5" s="346"/>
      <c r="AO5" s="346"/>
      <c r="AR5" s="17"/>
      <c r="BE5" s="354" t="s">
        <v>15</v>
      </c>
      <c r="BS5" s="14" t="s">
        <v>6</v>
      </c>
    </row>
    <row r="6" spans="1:74" s="1" customFormat="1" ht="37.15" customHeight="1" x14ac:dyDescent="0.2">
      <c r="B6" s="17"/>
      <c r="D6" s="23" t="s">
        <v>16</v>
      </c>
      <c r="K6" s="358" t="s">
        <v>17</v>
      </c>
      <c r="L6" s="346"/>
      <c r="M6" s="346"/>
      <c r="N6" s="346"/>
      <c r="O6" s="346"/>
      <c r="P6" s="346"/>
      <c r="Q6" s="346"/>
      <c r="R6" s="346"/>
      <c r="S6" s="346"/>
      <c r="T6" s="346"/>
      <c r="U6" s="346"/>
      <c r="V6" s="346"/>
      <c r="W6" s="346"/>
      <c r="X6" s="346"/>
      <c r="Y6" s="346"/>
      <c r="Z6" s="346"/>
      <c r="AA6" s="346"/>
      <c r="AB6" s="346"/>
      <c r="AC6" s="346"/>
      <c r="AD6" s="346"/>
      <c r="AE6" s="346"/>
      <c r="AF6" s="346"/>
      <c r="AG6" s="346"/>
      <c r="AH6" s="346"/>
      <c r="AI6" s="346"/>
      <c r="AJ6" s="346"/>
      <c r="AK6" s="346"/>
      <c r="AL6" s="346"/>
      <c r="AM6" s="346"/>
      <c r="AN6" s="346"/>
      <c r="AO6" s="346"/>
      <c r="AR6" s="17"/>
      <c r="BE6" s="355"/>
      <c r="BS6" s="14" t="s">
        <v>6</v>
      </c>
    </row>
    <row r="7" spans="1:74" s="1" customFormat="1" ht="12" customHeight="1" x14ac:dyDescent="0.2">
      <c r="B7" s="17"/>
      <c r="D7" s="92" t="s">
        <v>18</v>
      </c>
      <c r="E7" s="88"/>
      <c r="F7" s="88"/>
      <c r="G7" s="88"/>
      <c r="H7" s="88"/>
      <c r="I7" s="88"/>
      <c r="J7" s="88"/>
      <c r="K7" s="343" t="s">
        <v>1</v>
      </c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92" t="s">
        <v>19</v>
      </c>
      <c r="AL7" s="88"/>
      <c r="AM7" s="88"/>
      <c r="AN7" s="343" t="s">
        <v>1</v>
      </c>
      <c r="AO7" s="88"/>
      <c r="AR7" s="17"/>
      <c r="BE7" s="355"/>
      <c r="BS7" s="14" t="s">
        <v>6</v>
      </c>
    </row>
    <row r="8" spans="1:74" s="1" customFormat="1" ht="12" customHeight="1" x14ac:dyDescent="0.2">
      <c r="B8" s="17"/>
      <c r="D8" s="92" t="s">
        <v>20</v>
      </c>
      <c r="E8" s="88"/>
      <c r="F8" s="88"/>
      <c r="G8" s="88"/>
      <c r="H8" s="88"/>
      <c r="I8" s="88"/>
      <c r="J8" s="88"/>
      <c r="K8" s="343" t="s">
        <v>21</v>
      </c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92" t="s">
        <v>22</v>
      </c>
      <c r="AL8" s="88"/>
      <c r="AM8" s="88"/>
      <c r="AN8" s="169" t="s">
        <v>23</v>
      </c>
      <c r="AO8" s="88"/>
      <c r="AR8" s="17"/>
      <c r="BE8" s="355"/>
      <c r="BS8" s="14" t="s">
        <v>6</v>
      </c>
    </row>
    <row r="9" spans="1:74" s="1" customFormat="1" ht="14.45" customHeight="1" x14ac:dyDescent="0.2">
      <c r="B9" s="17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R9" s="17"/>
      <c r="BE9" s="355"/>
      <c r="BS9" s="14" t="s">
        <v>6</v>
      </c>
    </row>
    <row r="10" spans="1:74" s="1" customFormat="1" ht="12" customHeight="1" x14ac:dyDescent="0.2">
      <c r="B10" s="17"/>
      <c r="D10" s="92" t="s">
        <v>24</v>
      </c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92" t="s">
        <v>25</v>
      </c>
      <c r="AL10" s="88"/>
      <c r="AM10" s="88"/>
      <c r="AN10" s="343" t="s">
        <v>1</v>
      </c>
      <c r="AO10" s="88"/>
      <c r="AR10" s="17"/>
      <c r="BE10" s="355"/>
      <c r="BS10" s="14" t="s">
        <v>6</v>
      </c>
    </row>
    <row r="11" spans="1:74" s="1" customFormat="1" ht="18.399999999999999" customHeight="1" x14ac:dyDescent="0.2">
      <c r="B11" s="17"/>
      <c r="D11" s="88"/>
      <c r="E11" s="343" t="s">
        <v>21</v>
      </c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92" t="s">
        <v>26</v>
      </c>
      <c r="AL11" s="88"/>
      <c r="AM11" s="88"/>
      <c r="AN11" s="343" t="s">
        <v>1</v>
      </c>
      <c r="AO11" s="88"/>
      <c r="AR11" s="17"/>
      <c r="BE11" s="355"/>
      <c r="BS11" s="14" t="s">
        <v>6</v>
      </c>
    </row>
    <row r="12" spans="1:74" s="1" customFormat="1" ht="7.15" customHeight="1" x14ac:dyDescent="0.2">
      <c r="B12" s="17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R12" s="17"/>
      <c r="BE12" s="355"/>
      <c r="BS12" s="14" t="s">
        <v>6</v>
      </c>
    </row>
    <row r="13" spans="1:74" s="1" customFormat="1" ht="12" customHeight="1" x14ac:dyDescent="0.2">
      <c r="B13" s="17"/>
      <c r="D13" s="92" t="s">
        <v>27</v>
      </c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92" t="s">
        <v>25</v>
      </c>
      <c r="AL13" s="88"/>
      <c r="AM13" s="88"/>
      <c r="AN13" s="168" t="s">
        <v>28</v>
      </c>
      <c r="AO13" s="88"/>
      <c r="AR13" s="17"/>
      <c r="BE13" s="355"/>
      <c r="BS13" s="14" t="s">
        <v>6</v>
      </c>
    </row>
    <row r="14" spans="1:74" ht="12.75" x14ac:dyDescent="0.2">
      <c r="B14" s="17"/>
      <c r="D14" s="88"/>
      <c r="E14" s="359" t="s">
        <v>28</v>
      </c>
      <c r="F14" s="360"/>
      <c r="G14" s="360"/>
      <c r="H14" s="360"/>
      <c r="I14" s="360"/>
      <c r="J14" s="360"/>
      <c r="K14" s="360"/>
      <c r="L14" s="360"/>
      <c r="M14" s="360"/>
      <c r="N14" s="360"/>
      <c r="O14" s="360"/>
      <c r="P14" s="360"/>
      <c r="Q14" s="360"/>
      <c r="R14" s="360"/>
      <c r="S14" s="360"/>
      <c r="T14" s="360"/>
      <c r="U14" s="360"/>
      <c r="V14" s="360"/>
      <c r="W14" s="360"/>
      <c r="X14" s="360"/>
      <c r="Y14" s="360"/>
      <c r="Z14" s="360"/>
      <c r="AA14" s="360"/>
      <c r="AB14" s="360"/>
      <c r="AC14" s="360"/>
      <c r="AD14" s="360"/>
      <c r="AE14" s="360"/>
      <c r="AF14" s="360"/>
      <c r="AG14" s="360"/>
      <c r="AH14" s="360"/>
      <c r="AI14" s="360"/>
      <c r="AJ14" s="360"/>
      <c r="AK14" s="92" t="s">
        <v>26</v>
      </c>
      <c r="AL14" s="88"/>
      <c r="AM14" s="88"/>
      <c r="AN14" s="168" t="s">
        <v>28</v>
      </c>
      <c r="AO14" s="88"/>
      <c r="AR14" s="17"/>
      <c r="BE14" s="355"/>
      <c r="BS14" s="14" t="s">
        <v>6</v>
      </c>
    </row>
    <row r="15" spans="1:74" s="1" customFormat="1" ht="7.15" customHeight="1" x14ac:dyDescent="0.2">
      <c r="B15" s="17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R15" s="17"/>
      <c r="BE15" s="355"/>
      <c r="BS15" s="14" t="s">
        <v>3</v>
      </c>
    </row>
    <row r="16" spans="1:74" s="1" customFormat="1" ht="12" customHeight="1" x14ac:dyDescent="0.2">
      <c r="B16" s="17"/>
      <c r="D16" s="92" t="s">
        <v>29</v>
      </c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92" t="s">
        <v>25</v>
      </c>
      <c r="AL16" s="88"/>
      <c r="AM16" s="88"/>
      <c r="AN16" s="343" t="s">
        <v>1</v>
      </c>
      <c r="AO16" s="88"/>
      <c r="AR16" s="17"/>
      <c r="BE16" s="355"/>
      <c r="BS16" s="14" t="s">
        <v>3</v>
      </c>
    </row>
    <row r="17" spans="1:71" s="1" customFormat="1" ht="18.399999999999999" customHeight="1" x14ac:dyDescent="0.2">
      <c r="B17" s="17"/>
      <c r="D17" s="88"/>
      <c r="E17" s="343" t="s">
        <v>21</v>
      </c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92" t="s">
        <v>26</v>
      </c>
      <c r="AL17" s="88"/>
      <c r="AM17" s="88"/>
      <c r="AN17" s="343" t="s">
        <v>1</v>
      </c>
      <c r="AO17" s="88"/>
      <c r="AR17" s="17"/>
      <c r="BE17" s="355"/>
      <c r="BS17" s="14" t="s">
        <v>30</v>
      </c>
    </row>
    <row r="18" spans="1:71" s="1" customFormat="1" ht="7.15" customHeight="1" x14ac:dyDescent="0.2">
      <c r="B18" s="17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R18" s="17"/>
      <c r="BE18" s="355"/>
      <c r="BS18" s="14" t="s">
        <v>6</v>
      </c>
    </row>
    <row r="19" spans="1:71" s="1" customFormat="1" ht="12" customHeight="1" x14ac:dyDescent="0.2">
      <c r="B19" s="17"/>
      <c r="D19" s="92" t="s">
        <v>31</v>
      </c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92" t="s">
        <v>25</v>
      </c>
      <c r="AL19" s="88"/>
      <c r="AM19" s="88"/>
      <c r="AN19" s="343" t="s">
        <v>1</v>
      </c>
      <c r="AO19" s="88"/>
      <c r="AR19" s="17"/>
      <c r="BE19" s="355"/>
      <c r="BS19" s="14" t="s">
        <v>6</v>
      </c>
    </row>
    <row r="20" spans="1:71" s="1" customFormat="1" ht="18.399999999999999" customHeight="1" x14ac:dyDescent="0.2">
      <c r="B20" s="17"/>
      <c r="D20" s="88"/>
      <c r="E20" s="343" t="s">
        <v>21</v>
      </c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92" t="s">
        <v>26</v>
      </c>
      <c r="AL20" s="88"/>
      <c r="AM20" s="88"/>
      <c r="AN20" s="343" t="s">
        <v>1</v>
      </c>
      <c r="AO20" s="88"/>
      <c r="AR20" s="17"/>
      <c r="BE20" s="355"/>
      <c r="BS20" s="14" t="s">
        <v>30</v>
      </c>
    </row>
    <row r="21" spans="1:71" s="1" customFormat="1" ht="7.15" customHeight="1" x14ac:dyDescent="0.2">
      <c r="B21" s="17"/>
      <c r="AR21" s="17"/>
      <c r="BE21" s="355"/>
    </row>
    <row r="22" spans="1:71" s="1" customFormat="1" ht="12" customHeight="1" x14ac:dyDescent="0.2">
      <c r="B22" s="17"/>
      <c r="D22" s="24" t="s">
        <v>32</v>
      </c>
      <c r="AR22" s="17"/>
      <c r="BE22" s="355"/>
    </row>
    <row r="23" spans="1:71" s="1" customFormat="1" ht="59.25" customHeight="1" x14ac:dyDescent="0.2">
      <c r="B23" s="17"/>
      <c r="E23" s="361" t="s">
        <v>33</v>
      </c>
      <c r="F23" s="361"/>
      <c r="G23" s="361"/>
      <c r="H23" s="361"/>
      <c r="I23" s="361"/>
      <c r="J23" s="361"/>
      <c r="K23" s="361"/>
      <c r="L23" s="361"/>
      <c r="M23" s="361"/>
      <c r="N23" s="361"/>
      <c r="O23" s="361"/>
      <c r="P23" s="361"/>
      <c r="Q23" s="361"/>
      <c r="R23" s="361"/>
      <c r="S23" s="361"/>
      <c r="T23" s="361"/>
      <c r="U23" s="361"/>
      <c r="V23" s="361"/>
      <c r="W23" s="361"/>
      <c r="X23" s="361"/>
      <c r="Y23" s="361"/>
      <c r="Z23" s="361"/>
      <c r="AA23" s="361"/>
      <c r="AB23" s="361"/>
      <c r="AC23" s="361"/>
      <c r="AD23" s="361"/>
      <c r="AE23" s="361"/>
      <c r="AF23" s="361"/>
      <c r="AG23" s="361"/>
      <c r="AH23" s="361"/>
      <c r="AI23" s="361"/>
      <c r="AJ23" s="361"/>
      <c r="AK23" s="361"/>
      <c r="AL23" s="361"/>
      <c r="AM23" s="361"/>
      <c r="AN23" s="361"/>
      <c r="AR23" s="17"/>
      <c r="BE23" s="355"/>
    </row>
    <row r="24" spans="1:71" s="1" customFormat="1" ht="7.15" customHeight="1" x14ac:dyDescent="0.2">
      <c r="B24" s="17"/>
      <c r="AR24" s="17"/>
      <c r="BE24" s="355"/>
    </row>
    <row r="25" spans="1:71" s="1" customFormat="1" ht="7.15" customHeight="1" x14ac:dyDescent="0.2">
      <c r="B25" s="17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R25" s="17"/>
      <c r="BE25" s="355"/>
    </row>
    <row r="26" spans="1:71" s="2" customFormat="1" ht="25.9" customHeight="1" x14ac:dyDescent="0.2">
      <c r="A26" s="27"/>
      <c r="B26" s="28"/>
      <c r="C26" s="27"/>
      <c r="D26" s="29" t="s">
        <v>34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62">
        <f>ROUND(AG94,2)</f>
        <v>0</v>
      </c>
      <c r="AL26" s="363"/>
      <c r="AM26" s="363"/>
      <c r="AN26" s="363"/>
      <c r="AO26" s="363"/>
      <c r="AP26" s="27"/>
      <c r="AQ26" s="27"/>
      <c r="AR26" s="28"/>
      <c r="BE26" s="355"/>
    </row>
    <row r="27" spans="1:71" s="2" customFormat="1" ht="7.15" customHeight="1" x14ac:dyDescent="0.2">
      <c r="A27" s="27"/>
      <c r="B27" s="28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8"/>
      <c r="BE27" s="355"/>
    </row>
    <row r="28" spans="1:71" s="2" customFormat="1" ht="12.75" x14ac:dyDescent="0.2">
      <c r="A28" s="27"/>
      <c r="B28" s="28"/>
      <c r="C28" s="27"/>
      <c r="D28" s="27"/>
      <c r="E28" s="27"/>
      <c r="F28" s="27"/>
      <c r="G28" s="27"/>
      <c r="H28" s="27"/>
      <c r="I28" s="27"/>
      <c r="J28" s="27"/>
      <c r="K28" s="27"/>
      <c r="L28" s="364" t="s">
        <v>35</v>
      </c>
      <c r="M28" s="364"/>
      <c r="N28" s="364"/>
      <c r="O28" s="364"/>
      <c r="P28" s="364"/>
      <c r="Q28" s="27"/>
      <c r="R28" s="27"/>
      <c r="S28" s="27"/>
      <c r="T28" s="27"/>
      <c r="U28" s="27"/>
      <c r="V28" s="27"/>
      <c r="W28" s="364" t="s">
        <v>36</v>
      </c>
      <c r="X28" s="364"/>
      <c r="Y28" s="364"/>
      <c r="Z28" s="364"/>
      <c r="AA28" s="364"/>
      <c r="AB28" s="364"/>
      <c r="AC28" s="364"/>
      <c r="AD28" s="364"/>
      <c r="AE28" s="364"/>
      <c r="AF28" s="27"/>
      <c r="AG28" s="27"/>
      <c r="AH28" s="27"/>
      <c r="AI28" s="27"/>
      <c r="AJ28" s="27"/>
      <c r="AK28" s="364" t="s">
        <v>37</v>
      </c>
      <c r="AL28" s="364"/>
      <c r="AM28" s="364"/>
      <c r="AN28" s="364"/>
      <c r="AO28" s="364"/>
      <c r="AP28" s="27"/>
      <c r="AQ28" s="27"/>
      <c r="AR28" s="28"/>
      <c r="BE28" s="355"/>
    </row>
    <row r="29" spans="1:71" s="3" customFormat="1" ht="14.45" customHeight="1" x14ac:dyDescent="0.2">
      <c r="B29" s="32"/>
      <c r="D29" s="24" t="s">
        <v>38</v>
      </c>
      <c r="F29" s="24" t="s">
        <v>39</v>
      </c>
      <c r="L29" s="349">
        <v>0.21</v>
      </c>
      <c r="M29" s="348"/>
      <c r="N29" s="348"/>
      <c r="O29" s="348"/>
      <c r="P29" s="348"/>
      <c r="W29" s="347">
        <f>ROUND(AZ94, 2)</f>
        <v>0</v>
      </c>
      <c r="X29" s="348"/>
      <c r="Y29" s="348"/>
      <c r="Z29" s="348"/>
      <c r="AA29" s="348"/>
      <c r="AB29" s="348"/>
      <c r="AC29" s="348"/>
      <c r="AD29" s="348"/>
      <c r="AE29" s="348"/>
      <c r="AK29" s="347">
        <f>ROUND(AV94, 2)</f>
        <v>0</v>
      </c>
      <c r="AL29" s="348"/>
      <c r="AM29" s="348"/>
      <c r="AN29" s="348"/>
      <c r="AO29" s="348"/>
      <c r="AR29" s="32"/>
      <c r="BE29" s="356"/>
    </row>
    <row r="30" spans="1:71" s="3" customFormat="1" ht="14.45" customHeight="1" x14ac:dyDescent="0.2">
      <c r="B30" s="32"/>
      <c r="F30" s="24" t="s">
        <v>40</v>
      </c>
      <c r="L30" s="349">
        <v>0.15</v>
      </c>
      <c r="M30" s="348"/>
      <c r="N30" s="348"/>
      <c r="O30" s="348"/>
      <c r="P30" s="348"/>
      <c r="W30" s="347">
        <f>ROUND(BA94, 2)</f>
        <v>0</v>
      </c>
      <c r="X30" s="348"/>
      <c r="Y30" s="348"/>
      <c r="Z30" s="348"/>
      <c r="AA30" s="348"/>
      <c r="AB30" s="348"/>
      <c r="AC30" s="348"/>
      <c r="AD30" s="348"/>
      <c r="AE30" s="348"/>
      <c r="AK30" s="347">
        <f>ROUND(AW94, 2)</f>
        <v>0</v>
      </c>
      <c r="AL30" s="348"/>
      <c r="AM30" s="348"/>
      <c r="AN30" s="348"/>
      <c r="AO30" s="348"/>
      <c r="AR30" s="32"/>
      <c r="BE30" s="356"/>
    </row>
    <row r="31" spans="1:71" s="3" customFormat="1" ht="14.45" hidden="1" customHeight="1" x14ac:dyDescent="0.2">
      <c r="B31" s="32"/>
      <c r="F31" s="24" t="s">
        <v>41</v>
      </c>
      <c r="L31" s="349">
        <v>0.21</v>
      </c>
      <c r="M31" s="348"/>
      <c r="N31" s="348"/>
      <c r="O31" s="348"/>
      <c r="P31" s="348"/>
      <c r="W31" s="347">
        <f>ROUND(BB94, 2)</f>
        <v>0</v>
      </c>
      <c r="X31" s="348"/>
      <c r="Y31" s="348"/>
      <c r="Z31" s="348"/>
      <c r="AA31" s="348"/>
      <c r="AB31" s="348"/>
      <c r="AC31" s="348"/>
      <c r="AD31" s="348"/>
      <c r="AE31" s="348"/>
      <c r="AK31" s="347">
        <v>0</v>
      </c>
      <c r="AL31" s="348"/>
      <c r="AM31" s="348"/>
      <c r="AN31" s="348"/>
      <c r="AO31" s="348"/>
      <c r="AR31" s="32"/>
      <c r="BE31" s="356"/>
    </row>
    <row r="32" spans="1:71" s="3" customFormat="1" ht="14.45" hidden="1" customHeight="1" x14ac:dyDescent="0.2">
      <c r="B32" s="32"/>
      <c r="F32" s="24" t="s">
        <v>42</v>
      </c>
      <c r="L32" s="349">
        <v>0.15</v>
      </c>
      <c r="M32" s="348"/>
      <c r="N32" s="348"/>
      <c r="O32" s="348"/>
      <c r="P32" s="348"/>
      <c r="W32" s="347">
        <f>ROUND(BC94, 2)</f>
        <v>0</v>
      </c>
      <c r="X32" s="348"/>
      <c r="Y32" s="348"/>
      <c r="Z32" s="348"/>
      <c r="AA32" s="348"/>
      <c r="AB32" s="348"/>
      <c r="AC32" s="348"/>
      <c r="AD32" s="348"/>
      <c r="AE32" s="348"/>
      <c r="AK32" s="347">
        <v>0</v>
      </c>
      <c r="AL32" s="348"/>
      <c r="AM32" s="348"/>
      <c r="AN32" s="348"/>
      <c r="AO32" s="348"/>
      <c r="AR32" s="32"/>
      <c r="BE32" s="356"/>
    </row>
    <row r="33" spans="1:57" s="3" customFormat="1" ht="14.45" hidden="1" customHeight="1" x14ac:dyDescent="0.2">
      <c r="B33" s="32"/>
      <c r="F33" s="24" t="s">
        <v>43</v>
      </c>
      <c r="L33" s="349">
        <v>0</v>
      </c>
      <c r="M33" s="348"/>
      <c r="N33" s="348"/>
      <c r="O33" s="348"/>
      <c r="P33" s="348"/>
      <c r="W33" s="347">
        <f>ROUND(BD94, 2)</f>
        <v>0</v>
      </c>
      <c r="X33" s="348"/>
      <c r="Y33" s="348"/>
      <c r="Z33" s="348"/>
      <c r="AA33" s="348"/>
      <c r="AB33" s="348"/>
      <c r="AC33" s="348"/>
      <c r="AD33" s="348"/>
      <c r="AE33" s="348"/>
      <c r="AK33" s="347">
        <v>0</v>
      </c>
      <c r="AL33" s="348"/>
      <c r="AM33" s="348"/>
      <c r="AN33" s="348"/>
      <c r="AO33" s="348"/>
      <c r="AR33" s="32"/>
      <c r="BE33" s="356"/>
    </row>
    <row r="34" spans="1:57" s="2" customFormat="1" ht="7.15" customHeight="1" x14ac:dyDescent="0.2">
      <c r="A34" s="27"/>
      <c r="B34" s="28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8"/>
      <c r="BE34" s="355"/>
    </row>
    <row r="35" spans="1:57" s="2" customFormat="1" ht="25.9" customHeight="1" x14ac:dyDescent="0.2">
      <c r="A35" s="27"/>
      <c r="B35" s="28"/>
      <c r="C35" s="33"/>
      <c r="D35" s="34" t="s">
        <v>44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45</v>
      </c>
      <c r="U35" s="35"/>
      <c r="V35" s="35"/>
      <c r="W35" s="35"/>
      <c r="X35" s="353" t="s">
        <v>46</v>
      </c>
      <c r="Y35" s="351"/>
      <c r="Z35" s="351"/>
      <c r="AA35" s="351"/>
      <c r="AB35" s="351"/>
      <c r="AC35" s="35"/>
      <c r="AD35" s="35"/>
      <c r="AE35" s="35"/>
      <c r="AF35" s="35"/>
      <c r="AG35" s="35"/>
      <c r="AH35" s="35"/>
      <c r="AI35" s="35"/>
      <c r="AJ35" s="35"/>
      <c r="AK35" s="350">
        <f>SUM(AK26:AK33)</f>
        <v>0</v>
      </c>
      <c r="AL35" s="351"/>
      <c r="AM35" s="351"/>
      <c r="AN35" s="351"/>
      <c r="AO35" s="352"/>
      <c r="AP35" s="33"/>
      <c r="AQ35" s="33"/>
      <c r="AR35" s="28"/>
      <c r="BE35" s="27"/>
    </row>
    <row r="36" spans="1:57" s="2" customFormat="1" ht="7.15" customHeight="1" x14ac:dyDescent="0.2">
      <c r="A36" s="27"/>
      <c r="B36" s="28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8"/>
      <c r="BE36" s="27"/>
    </row>
    <row r="37" spans="1:57" s="2" customFormat="1" ht="14.45" customHeight="1" x14ac:dyDescent="0.2">
      <c r="A37" s="27"/>
      <c r="B37" s="28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8"/>
      <c r="BE37" s="27"/>
    </row>
    <row r="38" spans="1:57" s="1" customFormat="1" ht="14.45" customHeight="1" x14ac:dyDescent="0.2">
      <c r="B38" s="17"/>
      <c r="AR38" s="17"/>
    </row>
    <row r="39" spans="1:57" s="1" customFormat="1" ht="14.45" customHeight="1" x14ac:dyDescent="0.2">
      <c r="B39" s="17"/>
      <c r="AR39" s="17"/>
    </row>
    <row r="40" spans="1:57" s="1" customFormat="1" ht="14.45" customHeight="1" x14ac:dyDescent="0.2">
      <c r="B40" s="17"/>
      <c r="AR40" s="17"/>
    </row>
    <row r="41" spans="1:57" s="1" customFormat="1" ht="14.45" customHeight="1" x14ac:dyDescent="0.2">
      <c r="B41" s="17"/>
      <c r="AR41" s="17"/>
    </row>
    <row r="42" spans="1:57" s="1" customFormat="1" ht="14.45" customHeight="1" x14ac:dyDescent="0.2">
      <c r="B42" s="17"/>
      <c r="AR42" s="17"/>
    </row>
    <row r="43" spans="1:57" s="1" customFormat="1" ht="14.45" customHeight="1" x14ac:dyDescent="0.2">
      <c r="B43" s="17"/>
      <c r="AR43" s="17"/>
    </row>
    <row r="44" spans="1:57" s="1" customFormat="1" ht="14.45" customHeight="1" x14ac:dyDescent="0.2">
      <c r="B44" s="17"/>
      <c r="AR44" s="17"/>
    </row>
    <row r="45" spans="1:57" s="1" customFormat="1" ht="14.45" customHeight="1" x14ac:dyDescent="0.2">
      <c r="B45" s="17"/>
      <c r="AR45" s="17"/>
    </row>
    <row r="46" spans="1:57" s="1" customFormat="1" ht="14.45" customHeight="1" x14ac:dyDescent="0.2">
      <c r="B46" s="17"/>
      <c r="AR46" s="17"/>
    </row>
    <row r="47" spans="1:57" s="1" customFormat="1" ht="14.45" customHeight="1" x14ac:dyDescent="0.2">
      <c r="B47" s="17"/>
      <c r="AR47" s="17"/>
    </row>
    <row r="48" spans="1:57" s="1" customFormat="1" ht="14.45" customHeight="1" x14ac:dyDescent="0.2">
      <c r="B48" s="17"/>
      <c r="AR48" s="17"/>
    </row>
    <row r="49" spans="1:57" s="2" customFormat="1" ht="14.45" customHeight="1" x14ac:dyDescent="0.2">
      <c r="B49" s="37"/>
      <c r="D49" s="38" t="s">
        <v>47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48</v>
      </c>
      <c r="AI49" s="39"/>
      <c r="AJ49" s="39"/>
      <c r="AK49" s="39"/>
      <c r="AL49" s="39"/>
      <c r="AM49" s="39"/>
      <c r="AN49" s="39"/>
      <c r="AO49" s="39"/>
      <c r="AR49" s="37"/>
    </row>
    <row r="50" spans="1:57" x14ac:dyDescent="0.2">
      <c r="B50" s="17"/>
      <c r="AR50" s="17"/>
    </row>
    <row r="51" spans="1:57" x14ac:dyDescent="0.2">
      <c r="B51" s="17"/>
      <c r="AR51" s="17"/>
    </row>
    <row r="52" spans="1:57" x14ac:dyDescent="0.2">
      <c r="B52" s="17"/>
      <c r="AR52" s="17"/>
    </row>
    <row r="53" spans="1:57" x14ac:dyDescent="0.2">
      <c r="B53" s="17"/>
      <c r="AR53" s="17"/>
    </row>
    <row r="54" spans="1:57" x14ac:dyDescent="0.2">
      <c r="B54" s="17"/>
      <c r="AR54" s="17"/>
    </row>
    <row r="55" spans="1:57" x14ac:dyDescent="0.2">
      <c r="B55" s="17"/>
      <c r="AR55" s="17"/>
    </row>
    <row r="56" spans="1:57" x14ac:dyDescent="0.2">
      <c r="B56" s="17"/>
      <c r="AR56" s="17"/>
    </row>
    <row r="57" spans="1:57" x14ac:dyDescent="0.2">
      <c r="B57" s="17"/>
      <c r="AR57" s="17"/>
    </row>
    <row r="58" spans="1:57" x14ac:dyDescent="0.2">
      <c r="B58" s="17"/>
      <c r="AR58" s="17"/>
    </row>
    <row r="59" spans="1:57" x14ac:dyDescent="0.2">
      <c r="B59" s="17"/>
      <c r="AR59" s="17"/>
    </row>
    <row r="60" spans="1:57" s="2" customFormat="1" ht="12.75" x14ac:dyDescent="0.2">
      <c r="A60" s="27"/>
      <c r="B60" s="28"/>
      <c r="C60" s="27"/>
      <c r="D60" s="40" t="s">
        <v>49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0" t="s">
        <v>50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0" t="s">
        <v>49</v>
      </c>
      <c r="AI60" s="30"/>
      <c r="AJ60" s="30"/>
      <c r="AK60" s="30"/>
      <c r="AL60" s="30"/>
      <c r="AM60" s="40" t="s">
        <v>50</v>
      </c>
      <c r="AN60" s="30"/>
      <c r="AO60" s="30"/>
      <c r="AP60" s="27"/>
      <c r="AQ60" s="27"/>
      <c r="AR60" s="28"/>
      <c r="BE60" s="27"/>
    </row>
    <row r="61" spans="1:57" x14ac:dyDescent="0.2">
      <c r="B61" s="17"/>
      <c r="AR61" s="17"/>
    </row>
    <row r="62" spans="1:57" x14ac:dyDescent="0.2">
      <c r="B62" s="17"/>
      <c r="AR62" s="17"/>
    </row>
    <row r="63" spans="1:57" x14ac:dyDescent="0.2">
      <c r="B63" s="17"/>
      <c r="AR63" s="17"/>
    </row>
    <row r="64" spans="1:57" s="2" customFormat="1" ht="12.75" x14ac:dyDescent="0.2">
      <c r="A64" s="27"/>
      <c r="B64" s="28"/>
      <c r="C64" s="27"/>
      <c r="D64" s="38" t="s">
        <v>51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38" t="s">
        <v>52</v>
      </c>
      <c r="AI64" s="41"/>
      <c r="AJ64" s="41"/>
      <c r="AK64" s="41"/>
      <c r="AL64" s="41"/>
      <c r="AM64" s="41"/>
      <c r="AN64" s="41"/>
      <c r="AO64" s="41"/>
      <c r="AP64" s="27"/>
      <c r="AQ64" s="27"/>
      <c r="AR64" s="28"/>
      <c r="BE64" s="27"/>
    </row>
    <row r="65" spans="1:57" x14ac:dyDescent="0.2">
      <c r="B65" s="17"/>
      <c r="AR65" s="17"/>
    </row>
    <row r="66" spans="1:57" x14ac:dyDescent="0.2">
      <c r="B66" s="17"/>
      <c r="AR66" s="17"/>
    </row>
    <row r="67" spans="1:57" x14ac:dyDescent="0.2">
      <c r="B67" s="17"/>
      <c r="AR67" s="17"/>
    </row>
    <row r="68" spans="1:57" x14ac:dyDescent="0.2">
      <c r="B68" s="17"/>
      <c r="AR68" s="17"/>
    </row>
    <row r="69" spans="1:57" x14ac:dyDescent="0.2">
      <c r="B69" s="17"/>
      <c r="AR69" s="17"/>
    </row>
    <row r="70" spans="1:57" x14ac:dyDescent="0.2">
      <c r="B70" s="17"/>
      <c r="AR70" s="17"/>
    </row>
    <row r="71" spans="1:57" x14ac:dyDescent="0.2">
      <c r="B71" s="17"/>
      <c r="AR71" s="17"/>
    </row>
    <row r="72" spans="1:57" x14ac:dyDescent="0.2">
      <c r="B72" s="17"/>
      <c r="AR72" s="17"/>
    </row>
    <row r="73" spans="1:57" x14ac:dyDescent="0.2">
      <c r="B73" s="17"/>
      <c r="AR73" s="17"/>
    </row>
    <row r="74" spans="1:57" x14ac:dyDescent="0.2">
      <c r="B74" s="17"/>
      <c r="AR74" s="17"/>
    </row>
    <row r="75" spans="1:57" s="2" customFormat="1" ht="12.75" x14ac:dyDescent="0.2">
      <c r="A75" s="27"/>
      <c r="B75" s="28"/>
      <c r="C75" s="27"/>
      <c r="D75" s="40" t="s">
        <v>49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0" t="s">
        <v>50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0" t="s">
        <v>49</v>
      </c>
      <c r="AI75" s="30"/>
      <c r="AJ75" s="30"/>
      <c r="AK75" s="30"/>
      <c r="AL75" s="30"/>
      <c r="AM75" s="40" t="s">
        <v>50</v>
      </c>
      <c r="AN75" s="30"/>
      <c r="AO75" s="30"/>
      <c r="AP75" s="27"/>
      <c r="AQ75" s="27"/>
      <c r="AR75" s="28"/>
      <c r="BE75" s="27"/>
    </row>
    <row r="76" spans="1:57" s="2" customFormat="1" x14ac:dyDescent="0.2">
      <c r="A76" s="27"/>
      <c r="B76" s="28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8"/>
      <c r="BE76" s="27"/>
    </row>
    <row r="77" spans="1:57" s="2" customFormat="1" ht="7.15" customHeight="1" x14ac:dyDescent="0.2">
      <c r="A77" s="27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28"/>
      <c r="BE77" s="27"/>
    </row>
    <row r="81" spans="1:91" s="2" customFormat="1" ht="7.15" customHeight="1" x14ac:dyDescent="0.2">
      <c r="A81" s="27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28"/>
      <c r="BE81" s="27"/>
    </row>
    <row r="82" spans="1:91" s="2" customFormat="1" ht="25.15" customHeight="1" x14ac:dyDescent="0.2">
      <c r="A82" s="27"/>
      <c r="B82" s="28"/>
      <c r="C82" s="18" t="s">
        <v>53</v>
      </c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8"/>
      <c r="BE82" s="27"/>
    </row>
    <row r="83" spans="1:91" s="2" customFormat="1" ht="7.15" customHeight="1" x14ac:dyDescent="0.2">
      <c r="A83" s="27"/>
      <c r="B83" s="28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8"/>
      <c r="BE83" s="27"/>
    </row>
    <row r="84" spans="1:91" s="4" customFormat="1" ht="12" customHeight="1" x14ac:dyDescent="0.2">
      <c r="B84" s="46"/>
      <c r="C84" s="24" t="s">
        <v>13</v>
      </c>
      <c r="L84" s="4" t="str">
        <f>K5</f>
        <v>221-20-11</v>
      </c>
      <c r="AR84" s="46"/>
    </row>
    <row r="85" spans="1:91" s="5" customFormat="1" ht="37.15" customHeight="1" x14ac:dyDescent="0.2">
      <c r="B85" s="47"/>
      <c r="C85" s="48" t="s">
        <v>16</v>
      </c>
      <c r="L85" s="367" t="str">
        <f>K6</f>
        <v>Most DLH-01M a oprava místní komunikace ul. Hlavní, Dlouhoňovice</v>
      </c>
      <c r="M85" s="368"/>
      <c r="N85" s="368"/>
      <c r="O85" s="368"/>
      <c r="P85" s="368"/>
      <c r="Q85" s="368"/>
      <c r="R85" s="368"/>
      <c r="S85" s="368"/>
      <c r="T85" s="368"/>
      <c r="U85" s="368"/>
      <c r="V85" s="368"/>
      <c r="W85" s="368"/>
      <c r="X85" s="368"/>
      <c r="Y85" s="368"/>
      <c r="Z85" s="368"/>
      <c r="AA85" s="368"/>
      <c r="AB85" s="368"/>
      <c r="AC85" s="368"/>
      <c r="AD85" s="368"/>
      <c r="AE85" s="368"/>
      <c r="AF85" s="368"/>
      <c r="AG85" s="368"/>
      <c r="AH85" s="368"/>
      <c r="AI85" s="368"/>
      <c r="AJ85" s="368"/>
      <c r="AK85" s="368"/>
      <c r="AL85" s="368"/>
      <c r="AM85" s="368"/>
      <c r="AN85" s="368"/>
      <c r="AO85" s="368"/>
      <c r="AR85" s="47"/>
    </row>
    <row r="86" spans="1:91" s="2" customFormat="1" ht="7.15" customHeight="1" x14ac:dyDescent="0.2">
      <c r="A86" s="27"/>
      <c r="B86" s="28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8"/>
      <c r="BE86" s="27"/>
    </row>
    <row r="87" spans="1:91" s="2" customFormat="1" ht="12" customHeight="1" x14ac:dyDescent="0.2">
      <c r="A87" s="27"/>
      <c r="B87" s="28"/>
      <c r="C87" s="24" t="s">
        <v>20</v>
      </c>
      <c r="D87" s="27"/>
      <c r="E87" s="27"/>
      <c r="F87" s="27"/>
      <c r="G87" s="27"/>
      <c r="H87" s="27"/>
      <c r="I87" s="27"/>
      <c r="J87" s="27"/>
      <c r="K87" s="27"/>
      <c r="L87" s="49" t="str">
        <f>IF(K8="","",K8)</f>
        <v xml:space="preserve"> </v>
      </c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4" t="s">
        <v>22</v>
      </c>
      <c r="AJ87" s="27"/>
      <c r="AK87" s="27"/>
      <c r="AL87" s="27"/>
      <c r="AM87" s="369" t="str">
        <f>IF(AN8= "","",AN8)</f>
        <v>12. 6. 2020</v>
      </c>
      <c r="AN87" s="369"/>
      <c r="AO87" s="27"/>
      <c r="AP87" s="27"/>
      <c r="AQ87" s="27"/>
      <c r="AR87" s="28"/>
      <c r="BE87" s="27"/>
    </row>
    <row r="88" spans="1:91" s="2" customFormat="1" ht="7.15" customHeight="1" x14ac:dyDescent="0.2">
      <c r="A88" s="27"/>
      <c r="B88" s="28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8"/>
      <c r="BE88" s="27"/>
    </row>
    <row r="89" spans="1:91" s="2" customFormat="1" ht="15.2" customHeight="1" x14ac:dyDescent="0.2">
      <c r="A89" s="27"/>
      <c r="B89" s="28"/>
      <c r="C89" s="24" t="s">
        <v>24</v>
      </c>
      <c r="D89" s="27"/>
      <c r="E89" s="27"/>
      <c r="F89" s="27"/>
      <c r="G89" s="27"/>
      <c r="H89" s="27"/>
      <c r="I89" s="27"/>
      <c r="J89" s="27"/>
      <c r="K89" s="27"/>
      <c r="L89" s="4" t="str">
        <f>IF(E11= "","",E11)</f>
        <v xml:space="preserve"> </v>
      </c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4" t="s">
        <v>29</v>
      </c>
      <c r="AJ89" s="27"/>
      <c r="AK89" s="27"/>
      <c r="AL89" s="27"/>
      <c r="AM89" s="370" t="str">
        <f>IF(E17="","",E17)</f>
        <v xml:space="preserve"> </v>
      </c>
      <c r="AN89" s="371"/>
      <c r="AO89" s="371"/>
      <c r="AP89" s="371"/>
      <c r="AQ89" s="27"/>
      <c r="AR89" s="28"/>
      <c r="AS89" s="375" t="s">
        <v>54</v>
      </c>
      <c r="AT89" s="376"/>
      <c r="AU89" s="51"/>
      <c r="AV89" s="51"/>
      <c r="AW89" s="51"/>
      <c r="AX89" s="51"/>
      <c r="AY89" s="51"/>
      <c r="AZ89" s="51"/>
      <c r="BA89" s="51"/>
      <c r="BB89" s="51"/>
      <c r="BC89" s="51"/>
      <c r="BD89" s="52"/>
      <c r="BE89" s="27"/>
    </row>
    <row r="90" spans="1:91" s="2" customFormat="1" ht="15.2" customHeight="1" x14ac:dyDescent="0.2">
      <c r="A90" s="27"/>
      <c r="B90" s="28"/>
      <c r="C90" s="24" t="s">
        <v>27</v>
      </c>
      <c r="D90" s="27"/>
      <c r="E90" s="27"/>
      <c r="F90" s="27"/>
      <c r="G90" s="27"/>
      <c r="H90" s="27"/>
      <c r="I90" s="27"/>
      <c r="J90" s="27"/>
      <c r="K90" s="27"/>
      <c r="L90" s="4" t="str">
        <f>IF(E14= "Vyplň údaj","",E14)</f>
        <v/>
      </c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4" t="s">
        <v>31</v>
      </c>
      <c r="AJ90" s="27"/>
      <c r="AK90" s="27"/>
      <c r="AL90" s="27"/>
      <c r="AM90" s="370" t="str">
        <f>IF(E20="","",E20)</f>
        <v xml:space="preserve"> </v>
      </c>
      <c r="AN90" s="371"/>
      <c r="AO90" s="371"/>
      <c r="AP90" s="371"/>
      <c r="AQ90" s="27"/>
      <c r="AR90" s="28"/>
      <c r="AS90" s="377"/>
      <c r="AT90" s="378"/>
      <c r="AU90" s="53"/>
      <c r="AV90" s="53"/>
      <c r="AW90" s="53"/>
      <c r="AX90" s="53"/>
      <c r="AY90" s="53"/>
      <c r="AZ90" s="53"/>
      <c r="BA90" s="53"/>
      <c r="BB90" s="53"/>
      <c r="BC90" s="53"/>
      <c r="BD90" s="54"/>
      <c r="BE90" s="27"/>
    </row>
    <row r="91" spans="1:91" s="2" customFormat="1" ht="10.9" customHeight="1" x14ac:dyDescent="0.2">
      <c r="A91" s="27"/>
      <c r="B91" s="28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8"/>
      <c r="AS91" s="377"/>
      <c r="AT91" s="378"/>
      <c r="AU91" s="53"/>
      <c r="AV91" s="53"/>
      <c r="AW91" s="53"/>
      <c r="AX91" s="53"/>
      <c r="AY91" s="53"/>
      <c r="AZ91" s="53"/>
      <c r="BA91" s="53"/>
      <c r="BB91" s="53"/>
      <c r="BC91" s="53"/>
      <c r="BD91" s="54"/>
      <c r="BE91" s="27"/>
    </row>
    <row r="92" spans="1:91" s="2" customFormat="1" ht="29.25" customHeight="1" x14ac:dyDescent="0.2">
      <c r="A92" s="27"/>
      <c r="B92" s="28"/>
      <c r="C92" s="379" t="s">
        <v>55</v>
      </c>
      <c r="D92" s="380"/>
      <c r="E92" s="380"/>
      <c r="F92" s="380"/>
      <c r="G92" s="380"/>
      <c r="H92" s="55"/>
      <c r="I92" s="382" t="s">
        <v>56</v>
      </c>
      <c r="J92" s="380"/>
      <c r="K92" s="380"/>
      <c r="L92" s="380"/>
      <c r="M92" s="380"/>
      <c r="N92" s="380"/>
      <c r="O92" s="380"/>
      <c r="P92" s="380"/>
      <c r="Q92" s="380"/>
      <c r="R92" s="380"/>
      <c r="S92" s="380"/>
      <c r="T92" s="380"/>
      <c r="U92" s="380"/>
      <c r="V92" s="380"/>
      <c r="W92" s="380"/>
      <c r="X92" s="380"/>
      <c r="Y92" s="380"/>
      <c r="Z92" s="380"/>
      <c r="AA92" s="380"/>
      <c r="AB92" s="380"/>
      <c r="AC92" s="380"/>
      <c r="AD92" s="380"/>
      <c r="AE92" s="380"/>
      <c r="AF92" s="380"/>
      <c r="AG92" s="381" t="s">
        <v>57</v>
      </c>
      <c r="AH92" s="380"/>
      <c r="AI92" s="380"/>
      <c r="AJ92" s="380"/>
      <c r="AK92" s="380"/>
      <c r="AL92" s="380"/>
      <c r="AM92" s="380"/>
      <c r="AN92" s="382" t="s">
        <v>58</v>
      </c>
      <c r="AO92" s="380"/>
      <c r="AP92" s="383"/>
      <c r="AQ92" s="56" t="s">
        <v>59</v>
      </c>
      <c r="AR92" s="28"/>
      <c r="AS92" s="57" t="s">
        <v>60</v>
      </c>
      <c r="AT92" s="58" t="s">
        <v>61</v>
      </c>
      <c r="AU92" s="58" t="s">
        <v>62</v>
      </c>
      <c r="AV92" s="58" t="s">
        <v>63</v>
      </c>
      <c r="AW92" s="58" t="s">
        <v>64</v>
      </c>
      <c r="AX92" s="58" t="s">
        <v>65</v>
      </c>
      <c r="AY92" s="58" t="s">
        <v>66</v>
      </c>
      <c r="AZ92" s="58" t="s">
        <v>67</v>
      </c>
      <c r="BA92" s="58" t="s">
        <v>68</v>
      </c>
      <c r="BB92" s="58" t="s">
        <v>69</v>
      </c>
      <c r="BC92" s="58" t="s">
        <v>70</v>
      </c>
      <c r="BD92" s="59" t="s">
        <v>71</v>
      </c>
      <c r="BE92" s="27"/>
    </row>
    <row r="93" spans="1:91" s="2" customFormat="1" ht="10.9" customHeight="1" x14ac:dyDescent="0.2">
      <c r="A93" s="27"/>
      <c r="B93" s="28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8"/>
      <c r="AS93" s="60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2"/>
      <c r="BE93" s="27"/>
    </row>
    <row r="94" spans="1:91" s="6" customFormat="1" ht="32.450000000000003" customHeight="1" x14ac:dyDescent="0.2">
      <c r="B94" s="63"/>
      <c r="C94" s="64" t="s">
        <v>72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372">
        <f>ROUND(SUM(AG95:AG98),2)</f>
        <v>0</v>
      </c>
      <c r="AH94" s="372"/>
      <c r="AI94" s="372"/>
      <c r="AJ94" s="372"/>
      <c r="AK94" s="372"/>
      <c r="AL94" s="372"/>
      <c r="AM94" s="372"/>
      <c r="AN94" s="373">
        <f>SUM(AG94,AT94)</f>
        <v>0</v>
      </c>
      <c r="AO94" s="373"/>
      <c r="AP94" s="373"/>
      <c r="AQ94" s="67" t="s">
        <v>1</v>
      </c>
      <c r="AR94" s="63"/>
      <c r="AS94" s="68">
        <f>ROUND(SUM(AS95:AS98),2)</f>
        <v>0</v>
      </c>
      <c r="AT94" s="69">
        <f>ROUND(SUM(AV94:AW94),2)</f>
        <v>0</v>
      </c>
      <c r="AU94" s="70">
        <f>ROUND(SUM(AU95:AU98),5)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ROUND(SUM(AZ95:AZ98),2)</f>
        <v>0</v>
      </c>
      <c r="BA94" s="69">
        <f>ROUND(SUM(BA95:BA98),2)</f>
        <v>0</v>
      </c>
      <c r="BB94" s="69">
        <f>ROUND(SUM(BB95:BB98),2)</f>
        <v>0</v>
      </c>
      <c r="BC94" s="69">
        <f>ROUND(SUM(BC95:BC98),2)</f>
        <v>0</v>
      </c>
      <c r="BD94" s="71">
        <f>ROUND(SUM(BD95:BD98),2)</f>
        <v>0</v>
      </c>
      <c r="BS94" s="72" t="s">
        <v>73</v>
      </c>
      <c r="BT94" s="72" t="s">
        <v>74</v>
      </c>
      <c r="BU94" s="73" t="s">
        <v>75</v>
      </c>
      <c r="BV94" s="72" t="s">
        <v>76</v>
      </c>
      <c r="BW94" s="72" t="s">
        <v>4</v>
      </c>
      <c r="BX94" s="72" t="s">
        <v>77</v>
      </c>
      <c r="CL94" s="72" t="s">
        <v>1</v>
      </c>
    </row>
    <row r="95" spans="1:91" s="7" customFormat="1" ht="16.5" customHeight="1" x14ac:dyDescent="0.2">
      <c r="A95" s="74" t="s">
        <v>78</v>
      </c>
      <c r="B95" s="75"/>
      <c r="C95" s="76"/>
      <c r="D95" s="374" t="s">
        <v>79</v>
      </c>
      <c r="E95" s="374"/>
      <c r="F95" s="374"/>
      <c r="G95" s="374"/>
      <c r="H95" s="374"/>
      <c r="I95" s="77"/>
      <c r="J95" s="374" t="s">
        <v>80</v>
      </c>
      <c r="K95" s="374"/>
      <c r="L95" s="374"/>
      <c r="M95" s="374"/>
      <c r="N95" s="374"/>
      <c r="O95" s="374"/>
      <c r="P95" s="374"/>
      <c r="Q95" s="374"/>
      <c r="R95" s="374"/>
      <c r="S95" s="374"/>
      <c r="T95" s="374"/>
      <c r="U95" s="374"/>
      <c r="V95" s="374"/>
      <c r="W95" s="374"/>
      <c r="X95" s="374"/>
      <c r="Y95" s="374"/>
      <c r="Z95" s="374"/>
      <c r="AA95" s="374"/>
      <c r="AB95" s="374"/>
      <c r="AC95" s="374"/>
      <c r="AD95" s="374"/>
      <c r="AE95" s="374"/>
      <c r="AF95" s="374"/>
      <c r="AG95" s="365">
        <f>'SO 101 - Komunikace'!J30</f>
        <v>0</v>
      </c>
      <c r="AH95" s="366"/>
      <c r="AI95" s="366"/>
      <c r="AJ95" s="366"/>
      <c r="AK95" s="366"/>
      <c r="AL95" s="366"/>
      <c r="AM95" s="366"/>
      <c r="AN95" s="365">
        <f>SUM(AG95,AT95)</f>
        <v>0</v>
      </c>
      <c r="AO95" s="366"/>
      <c r="AP95" s="366"/>
      <c r="AQ95" s="78" t="s">
        <v>81</v>
      </c>
      <c r="AR95" s="75"/>
      <c r="AS95" s="79">
        <v>0</v>
      </c>
      <c r="AT95" s="80">
        <f>ROUND(SUM(AV95:AW95),2)</f>
        <v>0</v>
      </c>
      <c r="AU95" s="81">
        <f>'SO 101 - Komunikace'!P125</f>
        <v>0</v>
      </c>
      <c r="AV95" s="80">
        <f>'SO 101 - Komunikace'!J33</f>
        <v>0</v>
      </c>
      <c r="AW95" s="80">
        <f>'SO 101 - Komunikace'!J34</f>
        <v>0</v>
      </c>
      <c r="AX95" s="80">
        <f>'SO 101 - Komunikace'!J35</f>
        <v>0</v>
      </c>
      <c r="AY95" s="80">
        <f>'SO 101 - Komunikace'!J36</f>
        <v>0</v>
      </c>
      <c r="AZ95" s="80">
        <f>'SO 101 - Komunikace'!F33</f>
        <v>0</v>
      </c>
      <c r="BA95" s="80">
        <f>'SO 101 - Komunikace'!F34</f>
        <v>0</v>
      </c>
      <c r="BB95" s="80">
        <f>'SO 101 - Komunikace'!F35</f>
        <v>0</v>
      </c>
      <c r="BC95" s="80">
        <f>'SO 101 - Komunikace'!F36</f>
        <v>0</v>
      </c>
      <c r="BD95" s="82">
        <f>'SO 101 - Komunikace'!F37</f>
        <v>0</v>
      </c>
      <c r="BT95" s="83" t="s">
        <v>82</v>
      </c>
      <c r="BV95" s="83" t="s">
        <v>76</v>
      </c>
      <c r="BW95" s="83" t="s">
        <v>83</v>
      </c>
      <c r="BX95" s="83" t="s">
        <v>4</v>
      </c>
      <c r="CL95" s="83" t="s">
        <v>1</v>
      </c>
      <c r="CM95" s="83" t="s">
        <v>84</v>
      </c>
    </row>
    <row r="96" spans="1:91" s="7" customFormat="1" ht="16.5" customHeight="1" x14ac:dyDescent="0.2">
      <c r="A96" s="74" t="s">
        <v>78</v>
      </c>
      <c r="B96" s="75"/>
      <c r="C96" s="76"/>
      <c r="D96" s="374" t="s">
        <v>85</v>
      </c>
      <c r="E96" s="374"/>
      <c r="F96" s="374"/>
      <c r="G96" s="374"/>
      <c r="H96" s="374"/>
      <c r="I96" s="77"/>
      <c r="J96" s="374" t="s">
        <v>86</v>
      </c>
      <c r="K96" s="374"/>
      <c r="L96" s="374"/>
      <c r="M96" s="374"/>
      <c r="N96" s="374"/>
      <c r="O96" s="374"/>
      <c r="P96" s="374"/>
      <c r="Q96" s="374"/>
      <c r="R96" s="374"/>
      <c r="S96" s="374"/>
      <c r="T96" s="374"/>
      <c r="U96" s="374"/>
      <c r="V96" s="374"/>
      <c r="W96" s="374"/>
      <c r="X96" s="374"/>
      <c r="Y96" s="374"/>
      <c r="Z96" s="374"/>
      <c r="AA96" s="374"/>
      <c r="AB96" s="374"/>
      <c r="AC96" s="374"/>
      <c r="AD96" s="374"/>
      <c r="AE96" s="374"/>
      <c r="AF96" s="374"/>
      <c r="AG96" s="365">
        <f>'SO 201 - Most DLH-01M'!J30</f>
        <v>0</v>
      </c>
      <c r="AH96" s="366"/>
      <c r="AI96" s="366"/>
      <c r="AJ96" s="366"/>
      <c r="AK96" s="366"/>
      <c r="AL96" s="366"/>
      <c r="AM96" s="366"/>
      <c r="AN96" s="365">
        <f>SUM(AG96,AT96)</f>
        <v>0</v>
      </c>
      <c r="AO96" s="366"/>
      <c r="AP96" s="366"/>
      <c r="AQ96" s="78" t="s">
        <v>81</v>
      </c>
      <c r="AR96" s="75"/>
      <c r="AS96" s="79">
        <v>0</v>
      </c>
      <c r="AT96" s="80">
        <f>ROUND(SUM(AV96:AW96),2)</f>
        <v>0</v>
      </c>
      <c r="AU96" s="81">
        <f>'SO 201 - Most DLH-01M'!P128</f>
        <v>0</v>
      </c>
      <c r="AV96" s="80">
        <f>'SO 201 - Most DLH-01M'!J33</f>
        <v>0</v>
      </c>
      <c r="AW96" s="80">
        <f>'SO 201 - Most DLH-01M'!J34</f>
        <v>0</v>
      </c>
      <c r="AX96" s="80">
        <f>'SO 201 - Most DLH-01M'!J35</f>
        <v>0</v>
      </c>
      <c r="AY96" s="80">
        <f>'SO 201 - Most DLH-01M'!J36</f>
        <v>0</v>
      </c>
      <c r="AZ96" s="80">
        <f>'SO 201 - Most DLH-01M'!F33</f>
        <v>0</v>
      </c>
      <c r="BA96" s="80">
        <f>'SO 201 - Most DLH-01M'!F34</f>
        <v>0</v>
      </c>
      <c r="BB96" s="80">
        <f>'SO 201 - Most DLH-01M'!F35</f>
        <v>0</v>
      </c>
      <c r="BC96" s="80">
        <f>'SO 201 - Most DLH-01M'!F36</f>
        <v>0</v>
      </c>
      <c r="BD96" s="82">
        <f>'SO 201 - Most DLH-01M'!F37</f>
        <v>0</v>
      </c>
      <c r="BT96" s="83" t="s">
        <v>82</v>
      </c>
      <c r="BV96" s="83" t="s">
        <v>76</v>
      </c>
      <c r="BW96" s="83" t="s">
        <v>87</v>
      </c>
      <c r="BX96" s="83" t="s">
        <v>4</v>
      </c>
      <c r="CL96" s="83" t="s">
        <v>1</v>
      </c>
      <c r="CM96" s="83" t="s">
        <v>84</v>
      </c>
    </row>
    <row r="97" spans="1:91" s="7" customFormat="1" ht="16.5" customHeight="1" x14ac:dyDescent="0.2">
      <c r="A97" s="74" t="s">
        <v>78</v>
      </c>
      <c r="B97" s="75"/>
      <c r="C97" s="76"/>
      <c r="D97" s="374" t="s">
        <v>88</v>
      </c>
      <c r="E97" s="374"/>
      <c r="F97" s="374"/>
      <c r="G97" s="374"/>
      <c r="H97" s="374"/>
      <c r="I97" s="77"/>
      <c r="J97" s="374" t="s">
        <v>89</v>
      </c>
      <c r="K97" s="374"/>
      <c r="L97" s="374"/>
      <c r="M97" s="374"/>
      <c r="N97" s="374"/>
      <c r="O97" s="374"/>
      <c r="P97" s="374"/>
      <c r="Q97" s="374"/>
      <c r="R97" s="374"/>
      <c r="S97" s="374"/>
      <c r="T97" s="374"/>
      <c r="U97" s="374"/>
      <c r="V97" s="374"/>
      <c r="W97" s="374"/>
      <c r="X97" s="374"/>
      <c r="Y97" s="374"/>
      <c r="Z97" s="374"/>
      <c r="AA97" s="374"/>
      <c r="AB97" s="374"/>
      <c r="AC97" s="374"/>
      <c r="AD97" s="374"/>
      <c r="AE97" s="374"/>
      <c r="AF97" s="374"/>
      <c r="AG97" s="365">
        <f>'SO 401 - Veřejné osvětlení'!J30</f>
        <v>0</v>
      </c>
      <c r="AH97" s="366"/>
      <c r="AI97" s="366"/>
      <c r="AJ97" s="366"/>
      <c r="AK97" s="366"/>
      <c r="AL97" s="366"/>
      <c r="AM97" s="366"/>
      <c r="AN97" s="365">
        <f>SUM(AG97,AT97)</f>
        <v>0</v>
      </c>
      <c r="AO97" s="366"/>
      <c r="AP97" s="366"/>
      <c r="AQ97" s="78" t="s">
        <v>81</v>
      </c>
      <c r="AR97" s="75"/>
      <c r="AS97" s="79">
        <v>0</v>
      </c>
      <c r="AT97" s="80">
        <f>ROUND(SUM(AV97:AW97),2)</f>
        <v>0</v>
      </c>
      <c r="AU97" s="81">
        <f>'SO 401 - Veřejné osvětlení'!P118</f>
        <v>0</v>
      </c>
      <c r="AV97" s="80">
        <f>'SO 401 - Veřejné osvětlení'!J33</f>
        <v>0</v>
      </c>
      <c r="AW97" s="80">
        <f>'SO 401 - Veřejné osvětlení'!J34</f>
        <v>0</v>
      </c>
      <c r="AX97" s="80">
        <f>'SO 401 - Veřejné osvětlení'!J35</f>
        <v>0</v>
      </c>
      <c r="AY97" s="80">
        <f>'SO 401 - Veřejné osvětlení'!J36</f>
        <v>0</v>
      </c>
      <c r="AZ97" s="80">
        <f>'SO 401 - Veřejné osvětlení'!F33</f>
        <v>0</v>
      </c>
      <c r="BA97" s="80">
        <f>'SO 401 - Veřejné osvětlení'!F34</f>
        <v>0</v>
      </c>
      <c r="BB97" s="80">
        <f>'SO 401 - Veřejné osvětlení'!F35</f>
        <v>0</v>
      </c>
      <c r="BC97" s="80">
        <f>'SO 401 - Veřejné osvětlení'!F36</f>
        <v>0</v>
      </c>
      <c r="BD97" s="82">
        <f>'SO 401 - Veřejné osvětlení'!F37</f>
        <v>0</v>
      </c>
      <c r="BT97" s="83" t="s">
        <v>82</v>
      </c>
      <c r="BV97" s="83" t="s">
        <v>76</v>
      </c>
      <c r="BW97" s="83" t="s">
        <v>90</v>
      </c>
      <c r="BX97" s="83" t="s">
        <v>4</v>
      </c>
      <c r="CL97" s="83" t="s">
        <v>1</v>
      </c>
      <c r="CM97" s="83" t="s">
        <v>84</v>
      </c>
    </row>
    <row r="98" spans="1:91" s="7" customFormat="1" ht="16.5" customHeight="1" x14ac:dyDescent="0.2">
      <c r="A98" s="74" t="s">
        <v>78</v>
      </c>
      <c r="B98" s="75"/>
      <c r="C98" s="76"/>
      <c r="D98" s="374" t="s">
        <v>91</v>
      </c>
      <c r="E98" s="374"/>
      <c r="F98" s="374"/>
      <c r="G98" s="374"/>
      <c r="H98" s="374"/>
      <c r="I98" s="77"/>
      <c r="J98" s="374" t="s">
        <v>92</v>
      </c>
      <c r="K98" s="374"/>
      <c r="L98" s="374"/>
      <c r="M98" s="374"/>
      <c r="N98" s="374"/>
      <c r="O98" s="374"/>
      <c r="P98" s="374"/>
      <c r="Q98" s="374"/>
      <c r="R98" s="374"/>
      <c r="S98" s="374"/>
      <c r="T98" s="374"/>
      <c r="U98" s="374"/>
      <c r="V98" s="374"/>
      <c r="W98" s="374"/>
      <c r="X98" s="374"/>
      <c r="Y98" s="374"/>
      <c r="Z98" s="374"/>
      <c r="AA98" s="374"/>
      <c r="AB98" s="374"/>
      <c r="AC98" s="374"/>
      <c r="AD98" s="374"/>
      <c r="AE98" s="374"/>
      <c r="AF98" s="374"/>
      <c r="AG98" s="365">
        <f>'VON - Vedlejší a ostatní ...'!J30</f>
        <v>0</v>
      </c>
      <c r="AH98" s="366"/>
      <c r="AI98" s="366"/>
      <c r="AJ98" s="366"/>
      <c r="AK98" s="366"/>
      <c r="AL98" s="366"/>
      <c r="AM98" s="366"/>
      <c r="AN98" s="365">
        <f>SUM(AG98,AT98)</f>
        <v>0</v>
      </c>
      <c r="AO98" s="366"/>
      <c r="AP98" s="366"/>
      <c r="AQ98" s="78" t="s">
        <v>81</v>
      </c>
      <c r="AR98" s="75"/>
      <c r="AS98" s="84">
        <v>0</v>
      </c>
      <c r="AT98" s="85">
        <f>ROUND(SUM(AV98:AW98),2)</f>
        <v>0</v>
      </c>
      <c r="AU98" s="86">
        <f>'VON - Vedlejší a ostatní ...'!P117</f>
        <v>0</v>
      </c>
      <c r="AV98" s="85">
        <f>'VON - Vedlejší a ostatní ...'!J33</f>
        <v>0</v>
      </c>
      <c r="AW98" s="85">
        <f>'VON - Vedlejší a ostatní ...'!J34</f>
        <v>0</v>
      </c>
      <c r="AX98" s="85">
        <f>'VON - Vedlejší a ostatní ...'!J35</f>
        <v>0</v>
      </c>
      <c r="AY98" s="85">
        <f>'VON - Vedlejší a ostatní ...'!J36</f>
        <v>0</v>
      </c>
      <c r="AZ98" s="85">
        <f>'VON - Vedlejší a ostatní ...'!F33</f>
        <v>0</v>
      </c>
      <c r="BA98" s="85">
        <f>'VON - Vedlejší a ostatní ...'!F34</f>
        <v>0</v>
      </c>
      <c r="BB98" s="85">
        <f>'VON - Vedlejší a ostatní ...'!F35</f>
        <v>0</v>
      </c>
      <c r="BC98" s="85">
        <f>'VON - Vedlejší a ostatní ...'!F36</f>
        <v>0</v>
      </c>
      <c r="BD98" s="87">
        <f>'VON - Vedlejší a ostatní ...'!F37</f>
        <v>0</v>
      </c>
      <c r="BT98" s="83" t="s">
        <v>82</v>
      </c>
      <c r="BV98" s="83" t="s">
        <v>76</v>
      </c>
      <c r="BW98" s="83" t="s">
        <v>93</v>
      </c>
      <c r="BX98" s="83" t="s">
        <v>4</v>
      </c>
      <c r="CL98" s="83" t="s">
        <v>1</v>
      </c>
      <c r="CM98" s="83" t="s">
        <v>84</v>
      </c>
    </row>
    <row r="99" spans="1:91" s="2" customFormat="1" ht="30" customHeight="1" x14ac:dyDescent="0.2">
      <c r="A99" s="27"/>
      <c r="B99" s="28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8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91" s="2" customFormat="1" ht="7.15" customHeight="1" x14ac:dyDescent="0.2">
      <c r="A100" s="27"/>
      <c r="B100" s="42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28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</sheetData>
  <sheetProtection algorithmName="SHA-512" hashValue="JJkYnkkoiOsN39v7RJIkH6ci6IZ31yznL+chk42oY/QqhCMi72UI+eXmnwYyEPX8IKoOOEQvOrrSb0banYhlyw==" saltValue="L1LpVZTCDYXIXXhaXryM+A==" spinCount="100000" sheet="1" objects="1" scenarios="1"/>
  <mergeCells count="54">
    <mergeCell ref="AS89:AT91"/>
    <mergeCell ref="AM90:AP90"/>
    <mergeCell ref="C92:G92"/>
    <mergeCell ref="AG92:AM92"/>
    <mergeCell ref="I92:AF92"/>
    <mergeCell ref="AN92:AP92"/>
    <mergeCell ref="D98:H98"/>
    <mergeCell ref="J98:AF98"/>
    <mergeCell ref="AN97:AP97"/>
    <mergeCell ref="D97:H97"/>
    <mergeCell ref="J97:AF97"/>
    <mergeCell ref="AG97:AM97"/>
    <mergeCell ref="D96:H96"/>
    <mergeCell ref="AG96:AM96"/>
    <mergeCell ref="AN96:AP96"/>
    <mergeCell ref="D95:H95"/>
    <mergeCell ref="AG95:AM95"/>
    <mergeCell ref="J95:AF95"/>
    <mergeCell ref="AN95:AP95"/>
    <mergeCell ref="AK30:AO30"/>
    <mergeCell ref="L30:P30"/>
    <mergeCell ref="W30:AE30"/>
    <mergeCell ref="L31:P31"/>
    <mergeCell ref="AN98:AP98"/>
    <mergeCell ref="AG98:AM98"/>
    <mergeCell ref="L85:AO85"/>
    <mergeCell ref="AM87:AN87"/>
    <mergeCell ref="AM89:AP89"/>
    <mergeCell ref="AG94:AM94"/>
    <mergeCell ref="AN94:AP94"/>
    <mergeCell ref="J96:AF96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</mergeCells>
  <hyperlinks>
    <hyperlink ref="A95" location="'SO 101 - Komunikace'!C2" display="/" xr:uid="{00000000-0004-0000-0000-000000000000}"/>
    <hyperlink ref="A96" location="'SO 201 - Most DLH-01M'!C2" display="/" xr:uid="{00000000-0004-0000-0000-000001000000}"/>
    <hyperlink ref="A97" location="'SO 401 - Veřejné osvětlení'!C2" display="/" xr:uid="{00000000-0004-0000-0000-000002000000}"/>
    <hyperlink ref="A98" location="'VON - Vedlejší a ostatní ...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228"/>
  <sheetViews>
    <sheetView showGridLines="0" workbookViewId="0">
      <selection activeCell="D11" sqref="D11:J27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6640625" style="1" customWidth="1"/>
    <col min="7" max="7" width="7" style="1" customWidth="1"/>
    <col min="8" max="8" width="11.5" style="1" customWidth="1"/>
    <col min="9" max="9" width="20.1640625" style="88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66406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239"/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</row>
    <row r="2" spans="1:46" s="1" customFormat="1" ht="37.15" customHeight="1" x14ac:dyDescent="0.2">
      <c r="A2" s="239"/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388" t="s">
        <v>5</v>
      </c>
      <c r="M2" s="389"/>
      <c r="N2" s="389"/>
      <c r="O2" s="389"/>
      <c r="P2" s="389"/>
      <c r="Q2" s="389"/>
      <c r="R2" s="389"/>
      <c r="S2" s="389"/>
      <c r="T2" s="389"/>
      <c r="U2" s="389"/>
      <c r="V2" s="389"/>
      <c r="W2" s="239"/>
      <c r="AT2" s="14" t="s">
        <v>83</v>
      </c>
    </row>
    <row r="3" spans="1:46" s="1" customFormat="1" ht="7.15" customHeight="1" x14ac:dyDescent="0.2">
      <c r="A3" s="239"/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2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AT3" s="14" t="s">
        <v>84</v>
      </c>
    </row>
    <row r="4" spans="1:46" s="1" customFormat="1" ht="25.15" customHeight="1" x14ac:dyDescent="0.2">
      <c r="A4" s="239"/>
      <c r="B4" s="242"/>
      <c r="C4" s="239"/>
      <c r="D4" s="243" t="s">
        <v>94</v>
      </c>
      <c r="E4" s="239"/>
      <c r="F4" s="239"/>
      <c r="G4" s="239"/>
      <c r="H4" s="239"/>
      <c r="I4" s="239"/>
      <c r="J4" s="239"/>
      <c r="K4" s="239"/>
      <c r="L4" s="242"/>
      <c r="M4" s="244" t="s">
        <v>10</v>
      </c>
      <c r="N4" s="239"/>
      <c r="O4" s="239"/>
      <c r="P4" s="239"/>
      <c r="Q4" s="239"/>
      <c r="R4" s="239"/>
      <c r="S4" s="239"/>
      <c r="T4" s="239"/>
      <c r="U4" s="239"/>
      <c r="V4" s="239"/>
      <c r="W4" s="239"/>
      <c r="AT4" s="14" t="s">
        <v>3</v>
      </c>
    </row>
    <row r="5" spans="1:46" s="1" customFormat="1" ht="7.15" customHeight="1" x14ac:dyDescent="0.2">
      <c r="A5" s="239"/>
      <c r="B5" s="242"/>
      <c r="C5" s="239"/>
      <c r="D5" s="239"/>
      <c r="E5" s="239"/>
      <c r="F5" s="239"/>
      <c r="G5" s="239"/>
      <c r="H5" s="239"/>
      <c r="I5" s="239"/>
      <c r="J5" s="239"/>
      <c r="K5" s="239"/>
      <c r="L5" s="242"/>
      <c r="M5" s="239"/>
      <c r="N5" s="239"/>
      <c r="O5" s="239"/>
      <c r="P5" s="239"/>
      <c r="Q5" s="239"/>
      <c r="R5" s="239"/>
      <c r="S5" s="239"/>
      <c r="T5" s="239"/>
      <c r="U5" s="239"/>
      <c r="V5" s="239"/>
      <c r="W5" s="239"/>
    </row>
    <row r="6" spans="1:46" s="1" customFormat="1" ht="12" customHeight="1" x14ac:dyDescent="0.2">
      <c r="A6" s="239"/>
      <c r="B6" s="242"/>
      <c r="C6" s="239"/>
      <c r="D6" s="245" t="s">
        <v>16</v>
      </c>
      <c r="E6" s="239"/>
      <c r="F6" s="239"/>
      <c r="G6" s="239"/>
      <c r="H6" s="239"/>
      <c r="I6" s="239"/>
      <c r="J6" s="239"/>
      <c r="K6" s="239"/>
      <c r="L6" s="242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</row>
    <row r="7" spans="1:46" s="1" customFormat="1" ht="16.5" customHeight="1" x14ac:dyDescent="0.2">
      <c r="A7" s="239"/>
      <c r="B7" s="242"/>
      <c r="C7" s="239"/>
      <c r="D7" s="239"/>
      <c r="E7" s="386" t="str">
        <f>'Rekapitulace stavby'!K6</f>
        <v>Most DLH-01M a oprava místní komunikace ul. Hlavní, Dlouhoňovice</v>
      </c>
      <c r="F7" s="387"/>
      <c r="G7" s="387"/>
      <c r="H7" s="387"/>
      <c r="I7" s="239"/>
      <c r="J7" s="239"/>
      <c r="K7" s="239"/>
      <c r="L7" s="242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</row>
    <row r="8" spans="1:46" s="2" customFormat="1" ht="12" customHeight="1" x14ac:dyDescent="0.2">
      <c r="A8" s="246"/>
      <c r="B8" s="247"/>
      <c r="C8" s="246"/>
      <c r="D8" s="245" t="s">
        <v>95</v>
      </c>
      <c r="E8" s="246"/>
      <c r="F8" s="246"/>
      <c r="G8" s="246"/>
      <c r="H8" s="246"/>
      <c r="I8" s="246"/>
      <c r="J8" s="246"/>
      <c r="K8" s="246"/>
      <c r="L8" s="248"/>
      <c r="M8" s="249"/>
      <c r="N8" s="249"/>
      <c r="O8" s="249"/>
      <c r="P8" s="249"/>
      <c r="Q8" s="249"/>
      <c r="R8" s="249"/>
      <c r="S8" s="246"/>
      <c r="T8" s="246"/>
      <c r="U8" s="246"/>
      <c r="V8" s="246"/>
      <c r="W8" s="246"/>
      <c r="X8" s="27"/>
      <c r="Y8" s="27"/>
      <c r="Z8" s="27"/>
      <c r="AA8" s="27"/>
      <c r="AB8" s="27"/>
      <c r="AC8" s="27"/>
      <c r="AD8" s="27"/>
      <c r="AE8" s="27"/>
    </row>
    <row r="9" spans="1:46" s="2" customFormat="1" ht="16.5" customHeight="1" x14ac:dyDescent="0.2">
      <c r="A9" s="246"/>
      <c r="B9" s="247"/>
      <c r="C9" s="246"/>
      <c r="D9" s="246"/>
      <c r="E9" s="384" t="s">
        <v>96</v>
      </c>
      <c r="F9" s="385"/>
      <c r="G9" s="385"/>
      <c r="H9" s="385"/>
      <c r="I9" s="246"/>
      <c r="J9" s="246"/>
      <c r="K9" s="246"/>
      <c r="L9" s="248"/>
      <c r="M9" s="249"/>
      <c r="N9" s="249"/>
      <c r="O9" s="249"/>
      <c r="P9" s="249"/>
      <c r="Q9" s="249"/>
      <c r="R9" s="249"/>
      <c r="S9" s="246"/>
      <c r="T9" s="246"/>
      <c r="U9" s="246"/>
      <c r="V9" s="246"/>
      <c r="W9" s="246"/>
      <c r="X9" s="27"/>
      <c r="Y9" s="27"/>
      <c r="Z9" s="27"/>
      <c r="AA9" s="27"/>
      <c r="AB9" s="27"/>
      <c r="AC9" s="27"/>
      <c r="AD9" s="27"/>
      <c r="AE9" s="27"/>
    </row>
    <row r="10" spans="1:46" s="2" customFormat="1" x14ac:dyDescent="0.2">
      <c r="A10" s="246"/>
      <c r="B10" s="247"/>
      <c r="C10" s="246"/>
      <c r="D10" s="246"/>
      <c r="E10" s="246"/>
      <c r="F10" s="246"/>
      <c r="G10" s="246"/>
      <c r="H10" s="246"/>
      <c r="I10" s="246"/>
      <c r="J10" s="246"/>
      <c r="K10" s="246"/>
      <c r="L10" s="248"/>
      <c r="M10" s="249"/>
      <c r="N10" s="249"/>
      <c r="O10" s="249"/>
      <c r="P10" s="249"/>
      <c r="Q10" s="249"/>
      <c r="R10" s="249"/>
      <c r="S10" s="246"/>
      <c r="T10" s="246"/>
      <c r="U10" s="246"/>
      <c r="V10" s="246"/>
      <c r="W10" s="246"/>
      <c r="X10" s="27"/>
      <c r="Y10" s="27"/>
      <c r="Z10" s="27"/>
      <c r="AA10" s="27"/>
      <c r="AB10" s="27"/>
      <c r="AC10" s="27"/>
      <c r="AD10" s="27"/>
      <c r="AE10" s="27"/>
    </row>
    <row r="11" spans="1:46" s="2" customFormat="1" ht="12" customHeight="1" x14ac:dyDescent="0.2">
      <c r="A11" s="246"/>
      <c r="B11" s="247"/>
      <c r="C11" s="246"/>
      <c r="D11" s="92" t="s">
        <v>18</v>
      </c>
      <c r="E11" s="91"/>
      <c r="F11" s="343" t="s">
        <v>1</v>
      </c>
      <c r="G11" s="91"/>
      <c r="H11" s="91"/>
      <c r="I11" s="92" t="s">
        <v>19</v>
      </c>
      <c r="J11" s="343" t="s">
        <v>1</v>
      </c>
      <c r="K11" s="246"/>
      <c r="L11" s="248"/>
      <c r="M11" s="249"/>
      <c r="N11" s="249"/>
      <c r="O11" s="249"/>
      <c r="P11" s="249"/>
      <c r="Q11" s="249"/>
      <c r="R11" s="249"/>
      <c r="S11" s="246"/>
      <c r="T11" s="246"/>
      <c r="U11" s="246"/>
      <c r="V11" s="246"/>
      <c r="W11" s="246"/>
      <c r="X11" s="27"/>
      <c r="Y11" s="27"/>
      <c r="Z11" s="27"/>
      <c r="AA11" s="27"/>
      <c r="AB11" s="27"/>
      <c r="AC11" s="27"/>
      <c r="AD11" s="27"/>
      <c r="AE11" s="27"/>
    </row>
    <row r="12" spans="1:46" s="2" customFormat="1" ht="12" customHeight="1" x14ac:dyDescent="0.2">
      <c r="A12" s="246"/>
      <c r="B12" s="247"/>
      <c r="C12" s="246"/>
      <c r="D12" s="92" t="s">
        <v>20</v>
      </c>
      <c r="E12" s="91"/>
      <c r="F12" s="343" t="s">
        <v>21</v>
      </c>
      <c r="G12" s="91"/>
      <c r="H12" s="91"/>
      <c r="I12" s="92" t="s">
        <v>22</v>
      </c>
      <c r="J12" s="344" t="str">
        <f>'Rekapitulace stavby'!AN8</f>
        <v>12. 6. 2020</v>
      </c>
      <c r="K12" s="246"/>
      <c r="L12" s="248"/>
      <c r="M12" s="249"/>
      <c r="N12" s="249"/>
      <c r="O12" s="249"/>
      <c r="P12" s="249"/>
      <c r="Q12" s="249"/>
      <c r="R12" s="249"/>
      <c r="S12" s="246"/>
      <c r="T12" s="246"/>
      <c r="U12" s="246"/>
      <c r="V12" s="246"/>
      <c r="W12" s="246"/>
      <c r="X12" s="27"/>
      <c r="Y12" s="27"/>
      <c r="Z12" s="27"/>
      <c r="AA12" s="27"/>
      <c r="AB12" s="27"/>
      <c r="AC12" s="27"/>
      <c r="AD12" s="27"/>
      <c r="AE12" s="27"/>
    </row>
    <row r="13" spans="1:46" s="2" customFormat="1" ht="10.9" customHeight="1" x14ac:dyDescent="0.2">
      <c r="A13" s="246"/>
      <c r="B13" s="247"/>
      <c r="C13" s="246"/>
      <c r="D13" s="91"/>
      <c r="E13" s="91"/>
      <c r="F13" s="91"/>
      <c r="G13" s="91"/>
      <c r="H13" s="91"/>
      <c r="I13" s="91"/>
      <c r="J13" s="91"/>
      <c r="K13" s="246"/>
      <c r="L13" s="248"/>
      <c r="M13" s="249"/>
      <c r="N13" s="249"/>
      <c r="O13" s="249"/>
      <c r="P13" s="249"/>
      <c r="Q13" s="249"/>
      <c r="R13" s="249"/>
      <c r="S13" s="246"/>
      <c r="T13" s="246"/>
      <c r="U13" s="246"/>
      <c r="V13" s="246"/>
      <c r="W13" s="246"/>
      <c r="X13" s="27"/>
      <c r="Y13" s="27"/>
      <c r="Z13" s="27"/>
      <c r="AA13" s="27"/>
      <c r="AB13" s="27"/>
      <c r="AC13" s="27"/>
      <c r="AD13" s="27"/>
      <c r="AE13" s="27"/>
    </row>
    <row r="14" spans="1:46" s="2" customFormat="1" ht="12" customHeight="1" x14ac:dyDescent="0.2">
      <c r="A14" s="246"/>
      <c r="B14" s="247"/>
      <c r="C14" s="246"/>
      <c r="D14" s="92" t="s">
        <v>24</v>
      </c>
      <c r="E14" s="91"/>
      <c r="F14" s="91"/>
      <c r="G14" s="91"/>
      <c r="H14" s="91"/>
      <c r="I14" s="92" t="s">
        <v>25</v>
      </c>
      <c r="J14" s="343" t="s">
        <v>1</v>
      </c>
      <c r="K14" s="246"/>
      <c r="L14" s="248"/>
      <c r="M14" s="249"/>
      <c r="N14" s="249"/>
      <c r="O14" s="249"/>
      <c r="P14" s="249"/>
      <c r="Q14" s="249"/>
      <c r="R14" s="249"/>
      <c r="S14" s="246"/>
      <c r="T14" s="246"/>
      <c r="U14" s="246"/>
      <c r="V14" s="246"/>
      <c r="W14" s="246"/>
      <c r="X14" s="27"/>
      <c r="Y14" s="27"/>
      <c r="Z14" s="27"/>
      <c r="AA14" s="27"/>
      <c r="AB14" s="27"/>
      <c r="AC14" s="27"/>
      <c r="AD14" s="27"/>
      <c r="AE14" s="27"/>
    </row>
    <row r="15" spans="1:46" s="2" customFormat="1" ht="18" customHeight="1" x14ac:dyDescent="0.2">
      <c r="A15" s="246"/>
      <c r="B15" s="247"/>
      <c r="C15" s="246"/>
      <c r="D15" s="91"/>
      <c r="E15" s="343" t="s">
        <v>21</v>
      </c>
      <c r="F15" s="91"/>
      <c r="G15" s="91"/>
      <c r="H15" s="91"/>
      <c r="I15" s="92" t="s">
        <v>26</v>
      </c>
      <c r="J15" s="343" t="s">
        <v>1</v>
      </c>
      <c r="K15" s="246"/>
      <c r="L15" s="248"/>
      <c r="M15" s="249"/>
      <c r="N15" s="249"/>
      <c r="O15" s="249"/>
      <c r="P15" s="249"/>
      <c r="Q15" s="249"/>
      <c r="R15" s="249"/>
      <c r="S15" s="246"/>
      <c r="T15" s="246"/>
      <c r="U15" s="246"/>
      <c r="V15" s="246"/>
      <c r="W15" s="246"/>
      <c r="X15" s="27"/>
      <c r="Y15" s="27"/>
      <c r="Z15" s="27"/>
      <c r="AA15" s="27"/>
      <c r="AB15" s="27"/>
      <c r="AC15" s="27"/>
      <c r="AD15" s="27"/>
      <c r="AE15" s="27"/>
    </row>
    <row r="16" spans="1:46" s="2" customFormat="1" ht="7.15" customHeight="1" x14ac:dyDescent="0.2">
      <c r="A16" s="246"/>
      <c r="B16" s="247"/>
      <c r="C16" s="246"/>
      <c r="D16" s="91"/>
      <c r="E16" s="91"/>
      <c r="F16" s="91"/>
      <c r="G16" s="91"/>
      <c r="H16" s="91"/>
      <c r="I16" s="91"/>
      <c r="J16" s="91"/>
      <c r="K16" s="246"/>
      <c r="L16" s="248"/>
      <c r="M16" s="249"/>
      <c r="N16" s="249"/>
      <c r="O16" s="249"/>
      <c r="P16" s="249"/>
      <c r="Q16" s="249"/>
      <c r="R16" s="249"/>
      <c r="S16" s="246"/>
      <c r="T16" s="246"/>
      <c r="U16" s="246"/>
      <c r="V16" s="246"/>
      <c r="W16" s="246"/>
      <c r="X16" s="27"/>
      <c r="Y16" s="27"/>
      <c r="Z16" s="27"/>
      <c r="AA16" s="27"/>
      <c r="AB16" s="27"/>
      <c r="AC16" s="27"/>
      <c r="AD16" s="27"/>
      <c r="AE16" s="27"/>
    </row>
    <row r="17" spans="1:31" s="2" customFormat="1" ht="12" customHeight="1" x14ac:dyDescent="0.2">
      <c r="A17" s="246"/>
      <c r="B17" s="247"/>
      <c r="C17" s="246"/>
      <c r="D17" s="92" t="s">
        <v>27</v>
      </c>
      <c r="E17" s="91"/>
      <c r="F17" s="91"/>
      <c r="G17" s="91"/>
      <c r="H17" s="91"/>
      <c r="I17" s="92" t="s">
        <v>25</v>
      </c>
      <c r="J17" s="169" t="str">
        <f>'Rekapitulace stavby'!AN13</f>
        <v>Vyplň údaj</v>
      </c>
      <c r="K17" s="246"/>
      <c r="L17" s="248"/>
      <c r="M17" s="249"/>
      <c r="N17" s="249"/>
      <c r="O17" s="249"/>
      <c r="P17" s="249"/>
      <c r="Q17" s="249"/>
      <c r="R17" s="249"/>
      <c r="S17" s="246"/>
      <c r="T17" s="246"/>
      <c r="U17" s="246"/>
      <c r="V17" s="246"/>
      <c r="W17" s="246"/>
      <c r="X17" s="27"/>
      <c r="Y17" s="27"/>
      <c r="Z17" s="27"/>
      <c r="AA17" s="27"/>
      <c r="AB17" s="27"/>
      <c r="AC17" s="27"/>
      <c r="AD17" s="27"/>
      <c r="AE17" s="27"/>
    </row>
    <row r="18" spans="1:31" s="2" customFormat="1" ht="18" customHeight="1" x14ac:dyDescent="0.2">
      <c r="A18" s="246"/>
      <c r="B18" s="247"/>
      <c r="C18" s="246"/>
      <c r="D18" s="91"/>
      <c r="E18" s="390" t="str">
        <f>'Rekapitulace stavby'!E14</f>
        <v>Vyplň údaj</v>
      </c>
      <c r="F18" s="391"/>
      <c r="G18" s="391"/>
      <c r="H18" s="391"/>
      <c r="I18" s="92" t="s">
        <v>26</v>
      </c>
      <c r="J18" s="169" t="str">
        <f>'Rekapitulace stavby'!AN14</f>
        <v>Vyplň údaj</v>
      </c>
      <c r="K18" s="246"/>
      <c r="L18" s="248"/>
      <c r="M18" s="249"/>
      <c r="N18" s="249"/>
      <c r="O18" s="249"/>
      <c r="P18" s="249"/>
      <c r="Q18" s="249"/>
      <c r="R18" s="249"/>
      <c r="S18" s="246"/>
      <c r="T18" s="246"/>
      <c r="U18" s="246"/>
      <c r="V18" s="246"/>
      <c r="W18" s="246"/>
      <c r="X18" s="27"/>
      <c r="Y18" s="27"/>
      <c r="Z18" s="27"/>
      <c r="AA18" s="27"/>
      <c r="AB18" s="27"/>
      <c r="AC18" s="27"/>
      <c r="AD18" s="27"/>
      <c r="AE18" s="27"/>
    </row>
    <row r="19" spans="1:31" s="2" customFormat="1" ht="7.15" customHeight="1" x14ac:dyDescent="0.2">
      <c r="A19" s="246"/>
      <c r="B19" s="247"/>
      <c r="C19" s="246"/>
      <c r="D19" s="91"/>
      <c r="E19" s="91"/>
      <c r="F19" s="91"/>
      <c r="G19" s="91"/>
      <c r="H19" s="91"/>
      <c r="I19" s="91"/>
      <c r="J19" s="91"/>
      <c r="K19" s="246"/>
      <c r="L19" s="248"/>
      <c r="M19" s="249"/>
      <c r="N19" s="249"/>
      <c r="O19" s="249"/>
      <c r="P19" s="249"/>
      <c r="Q19" s="249"/>
      <c r="R19" s="249"/>
      <c r="S19" s="246"/>
      <c r="T19" s="246"/>
      <c r="U19" s="246"/>
      <c r="V19" s="246"/>
      <c r="W19" s="246"/>
      <c r="X19" s="27"/>
      <c r="Y19" s="27"/>
      <c r="Z19" s="27"/>
      <c r="AA19" s="27"/>
      <c r="AB19" s="27"/>
      <c r="AC19" s="27"/>
      <c r="AD19" s="27"/>
      <c r="AE19" s="27"/>
    </row>
    <row r="20" spans="1:31" s="2" customFormat="1" ht="12" customHeight="1" x14ac:dyDescent="0.2">
      <c r="A20" s="246"/>
      <c r="B20" s="247"/>
      <c r="C20" s="246"/>
      <c r="D20" s="92" t="s">
        <v>29</v>
      </c>
      <c r="E20" s="91"/>
      <c r="F20" s="91"/>
      <c r="G20" s="91"/>
      <c r="H20" s="91"/>
      <c r="I20" s="92" t="s">
        <v>25</v>
      </c>
      <c r="J20" s="343" t="s">
        <v>1</v>
      </c>
      <c r="K20" s="246"/>
      <c r="L20" s="248"/>
      <c r="M20" s="249"/>
      <c r="N20" s="249"/>
      <c r="O20" s="249"/>
      <c r="P20" s="249"/>
      <c r="Q20" s="249"/>
      <c r="R20" s="249"/>
      <c r="S20" s="246"/>
      <c r="T20" s="246"/>
      <c r="U20" s="246"/>
      <c r="V20" s="246"/>
      <c r="W20" s="246"/>
      <c r="X20" s="27"/>
      <c r="Y20" s="27"/>
      <c r="Z20" s="27"/>
      <c r="AA20" s="27"/>
      <c r="AB20" s="27"/>
      <c r="AC20" s="27"/>
      <c r="AD20" s="27"/>
      <c r="AE20" s="27"/>
    </row>
    <row r="21" spans="1:31" s="2" customFormat="1" ht="18" customHeight="1" x14ac:dyDescent="0.2">
      <c r="A21" s="246"/>
      <c r="B21" s="247"/>
      <c r="C21" s="246"/>
      <c r="D21" s="91"/>
      <c r="E21" s="343" t="s">
        <v>21</v>
      </c>
      <c r="F21" s="91"/>
      <c r="G21" s="91"/>
      <c r="H21" s="91"/>
      <c r="I21" s="92" t="s">
        <v>26</v>
      </c>
      <c r="J21" s="343" t="s">
        <v>1</v>
      </c>
      <c r="K21" s="246"/>
      <c r="L21" s="248"/>
      <c r="M21" s="249"/>
      <c r="N21" s="249"/>
      <c r="O21" s="249"/>
      <c r="P21" s="249"/>
      <c r="Q21" s="249"/>
      <c r="R21" s="249"/>
      <c r="S21" s="246"/>
      <c r="T21" s="246"/>
      <c r="U21" s="246"/>
      <c r="V21" s="246"/>
      <c r="W21" s="246"/>
      <c r="X21" s="27"/>
      <c r="Y21" s="27"/>
      <c r="Z21" s="27"/>
      <c r="AA21" s="27"/>
      <c r="AB21" s="27"/>
      <c r="AC21" s="27"/>
      <c r="AD21" s="27"/>
      <c r="AE21" s="27"/>
    </row>
    <row r="22" spans="1:31" s="2" customFormat="1" ht="7.15" customHeight="1" x14ac:dyDescent="0.2">
      <c r="A22" s="246"/>
      <c r="B22" s="247"/>
      <c r="C22" s="246"/>
      <c r="D22" s="91"/>
      <c r="E22" s="91"/>
      <c r="F22" s="91"/>
      <c r="G22" s="91"/>
      <c r="H22" s="91"/>
      <c r="I22" s="91"/>
      <c r="J22" s="91"/>
      <c r="K22" s="246"/>
      <c r="L22" s="248"/>
      <c r="M22" s="249"/>
      <c r="N22" s="249"/>
      <c r="O22" s="249"/>
      <c r="P22" s="249"/>
      <c r="Q22" s="249"/>
      <c r="R22" s="249"/>
      <c r="S22" s="246"/>
      <c r="T22" s="246"/>
      <c r="U22" s="246"/>
      <c r="V22" s="246"/>
      <c r="W22" s="246"/>
      <c r="X22" s="27"/>
      <c r="Y22" s="27"/>
      <c r="Z22" s="27"/>
      <c r="AA22" s="27"/>
      <c r="AB22" s="27"/>
      <c r="AC22" s="27"/>
      <c r="AD22" s="27"/>
      <c r="AE22" s="27"/>
    </row>
    <row r="23" spans="1:31" s="2" customFormat="1" ht="12" customHeight="1" x14ac:dyDescent="0.2">
      <c r="A23" s="246"/>
      <c r="B23" s="247"/>
      <c r="C23" s="246"/>
      <c r="D23" s="92" t="s">
        <v>31</v>
      </c>
      <c r="E23" s="91"/>
      <c r="F23" s="91"/>
      <c r="G23" s="91"/>
      <c r="H23" s="91"/>
      <c r="I23" s="92" t="s">
        <v>25</v>
      </c>
      <c r="J23" s="343" t="s">
        <v>1</v>
      </c>
      <c r="K23" s="246"/>
      <c r="L23" s="248"/>
      <c r="M23" s="249"/>
      <c r="N23" s="249"/>
      <c r="O23" s="249"/>
      <c r="P23" s="249"/>
      <c r="Q23" s="249"/>
      <c r="R23" s="249"/>
      <c r="S23" s="246"/>
      <c r="T23" s="246"/>
      <c r="U23" s="246"/>
      <c r="V23" s="246"/>
      <c r="W23" s="246"/>
      <c r="X23" s="27"/>
      <c r="Y23" s="27"/>
      <c r="Z23" s="27"/>
      <c r="AA23" s="27"/>
      <c r="AB23" s="27"/>
      <c r="AC23" s="27"/>
      <c r="AD23" s="27"/>
      <c r="AE23" s="27"/>
    </row>
    <row r="24" spans="1:31" s="2" customFormat="1" ht="18" customHeight="1" x14ac:dyDescent="0.2">
      <c r="A24" s="246"/>
      <c r="B24" s="247"/>
      <c r="C24" s="246"/>
      <c r="D24" s="91"/>
      <c r="E24" s="343" t="s">
        <v>21</v>
      </c>
      <c r="F24" s="91"/>
      <c r="G24" s="91"/>
      <c r="H24" s="91"/>
      <c r="I24" s="92" t="s">
        <v>26</v>
      </c>
      <c r="J24" s="343" t="s">
        <v>1</v>
      </c>
      <c r="K24" s="246"/>
      <c r="L24" s="248"/>
      <c r="M24" s="249"/>
      <c r="N24" s="249"/>
      <c r="O24" s="249"/>
      <c r="P24" s="249"/>
      <c r="Q24" s="249"/>
      <c r="R24" s="249"/>
      <c r="S24" s="246"/>
      <c r="T24" s="246"/>
      <c r="U24" s="246"/>
      <c r="V24" s="246"/>
      <c r="W24" s="246"/>
      <c r="X24" s="27"/>
      <c r="Y24" s="27"/>
      <c r="Z24" s="27"/>
      <c r="AA24" s="27"/>
      <c r="AB24" s="27"/>
      <c r="AC24" s="27"/>
      <c r="AD24" s="27"/>
      <c r="AE24" s="27"/>
    </row>
    <row r="25" spans="1:31" s="2" customFormat="1" ht="7.15" customHeight="1" x14ac:dyDescent="0.2">
      <c r="A25" s="246"/>
      <c r="B25" s="247"/>
      <c r="C25" s="246"/>
      <c r="D25" s="91"/>
      <c r="E25" s="91"/>
      <c r="F25" s="91"/>
      <c r="G25" s="91"/>
      <c r="H25" s="91"/>
      <c r="I25" s="91"/>
      <c r="J25" s="91"/>
      <c r="K25" s="246"/>
      <c r="L25" s="248"/>
      <c r="M25" s="249"/>
      <c r="N25" s="249"/>
      <c r="O25" s="249"/>
      <c r="P25" s="249"/>
      <c r="Q25" s="249"/>
      <c r="R25" s="249"/>
      <c r="S25" s="246"/>
      <c r="T25" s="246"/>
      <c r="U25" s="246"/>
      <c r="V25" s="246"/>
      <c r="W25" s="246"/>
      <c r="X25" s="27"/>
      <c r="Y25" s="27"/>
      <c r="Z25" s="27"/>
      <c r="AA25" s="27"/>
      <c r="AB25" s="27"/>
      <c r="AC25" s="27"/>
      <c r="AD25" s="27"/>
      <c r="AE25" s="27"/>
    </row>
    <row r="26" spans="1:31" s="2" customFormat="1" ht="12" customHeight="1" x14ac:dyDescent="0.2">
      <c r="A26" s="246"/>
      <c r="B26" s="247"/>
      <c r="C26" s="246"/>
      <c r="D26" s="92" t="s">
        <v>32</v>
      </c>
      <c r="E26" s="91"/>
      <c r="F26" s="91"/>
      <c r="G26" s="91"/>
      <c r="H26" s="91"/>
      <c r="I26" s="91"/>
      <c r="J26" s="91"/>
      <c r="K26" s="246"/>
      <c r="L26" s="248"/>
      <c r="M26" s="249"/>
      <c r="N26" s="249"/>
      <c r="O26" s="249"/>
      <c r="P26" s="249"/>
      <c r="Q26" s="249"/>
      <c r="R26" s="249"/>
      <c r="S26" s="246"/>
      <c r="T26" s="246"/>
      <c r="U26" s="246"/>
      <c r="V26" s="246"/>
      <c r="W26" s="246"/>
      <c r="X26" s="27"/>
      <c r="Y26" s="27"/>
      <c r="Z26" s="27"/>
      <c r="AA26" s="27"/>
      <c r="AB26" s="27"/>
      <c r="AC26" s="27"/>
      <c r="AD26" s="27"/>
      <c r="AE26" s="27"/>
    </row>
    <row r="27" spans="1:31" s="8" customFormat="1" ht="16.5" customHeight="1" x14ac:dyDescent="0.2">
      <c r="A27" s="252"/>
      <c r="B27" s="253"/>
      <c r="C27" s="252"/>
      <c r="D27" s="95"/>
      <c r="E27" s="392" t="s">
        <v>1</v>
      </c>
      <c r="F27" s="392"/>
      <c r="G27" s="392"/>
      <c r="H27" s="392"/>
      <c r="I27" s="95"/>
      <c r="J27" s="95"/>
      <c r="K27" s="252"/>
      <c r="L27" s="254"/>
      <c r="M27" s="255"/>
      <c r="N27" s="255"/>
      <c r="O27" s="255"/>
      <c r="P27" s="255"/>
      <c r="Q27" s="255"/>
      <c r="R27" s="255"/>
      <c r="S27" s="252"/>
      <c r="T27" s="252"/>
      <c r="U27" s="252"/>
      <c r="V27" s="252"/>
      <c r="W27" s="252"/>
      <c r="X27" s="93"/>
      <c r="Y27" s="93"/>
      <c r="Z27" s="93"/>
      <c r="AA27" s="93"/>
      <c r="AB27" s="93"/>
      <c r="AC27" s="93"/>
      <c r="AD27" s="93"/>
      <c r="AE27" s="93"/>
    </row>
    <row r="28" spans="1:31" s="2" customFormat="1" ht="7.15" customHeight="1" x14ac:dyDescent="0.2">
      <c r="A28" s="246"/>
      <c r="B28" s="247"/>
      <c r="C28" s="246"/>
      <c r="D28" s="246"/>
      <c r="E28" s="246"/>
      <c r="F28" s="246"/>
      <c r="G28" s="246"/>
      <c r="H28" s="246"/>
      <c r="I28" s="246"/>
      <c r="J28" s="246"/>
      <c r="K28" s="246"/>
      <c r="L28" s="248"/>
      <c r="M28" s="249"/>
      <c r="N28" s="249"/>
      <c r="O28" s="249"/>
      <c r="P28" s="249"/>
      <c r="Q28" s="249"/>
      <c r="R28" s="249"/>
      <c r="S28" s="246"/>
      <c r="T28" s="246"/>
      <c r="U28" s="246"/>
      <c r="V28" s="246"/>
      <c r="W28" s="246"/>
      <c r="X28" s="27"/>
      <c r="Y28" s="27"/>
      <c r="Z28" s="27"/>
      <c r="AA28" s="27"/>
      <c r="AB28" s="27"/>
      <c r="AC28" s="27"/>
      <c r="AD28" s="27"/>
      <c r="AE28" s="27"/>
    </row>
    <row r="29" spans="1:31" s="2" customFormat="1" ht="7.15" customHeight="1" x14ac:dyDescent="0.2">
      <c r="A29" s="246"/>
      <c r="B29" s="247"/>
      <c r="C29" s="246"/>
      <c r="D29" s="256"/>
      <c r="E29" s="256"/>
      <c r="F29" s="256"/>
      <c r="G29" s="256"/>
      <c r="H29" s="256"/>
      <c r="I29" s="256"/>
      <c r="J29" s="256"/>
      <c r="K29" s="256"/>
      <c r="L29" s="248"/>
      <c r="M29" s="249"/>
      <c r="N29" s="249"/>
      <c r="O29" s="249"/>
      <c r="P29" s="249"/>
      <c r="Q29" s="249"/>
      <c r="R29" s="249"/>
      <c r="S29" s="246"/>
      <c r="T29" s="246"/>
      <c r="U29" s="246"/>
      <c r="V29" s="246"/>
      <c r="W29" s="246"/>
      <c r="X29" s="27"/>
      <c r="Y29" s="27"/>
      <c r="Z29" s="27"/>
      <c r="AA29" s="27"/>
      <c r="AB29" s="27"/>
      <c r="AC29" s="27"/>
      <c r="AD29" s="27"/>
      <c r="AE29" s="27"/>
    </row>
    <row r="30" spans="1:31" s="2" customFormat="1" ht="25.35" customHeight="1" x14ac:dyDescent="0.2">
      <c r="A30" s="246"/>
      <c r="B30" s="247"/>
      <c r="C30" s="246"/>
      <c r="D30" s="257" t="s">
        <v>34</v>
      </c>
      <c r="E30" s="246"/>
      <c r="F30" s="246"/>
      <c r="G30" s="246"/>
      <c r="H30" s="246"/>
      <c r="I30" s="246"/>
      <c r="J30" s="258">
        <f>ROUND(J125, 2)</f>
        <v>0</v>
      </c>
      <c r="K30" s="246"/>
      <c r="L30" s="248"/>
      <c r="M30" s="249"/>
      <c r="N30" s="249"/>
      <c r="O30" s="249"/>
      <c r="P30" s="249"/>
      <c r="Q30" s="249"/>
      <c r="R30" s="249"/>
      <c r="S30" s="246"/>
      <c r="T30" s="246"/>
      <c r="U30" s="246"/>
      <c r="V30" s="246"/>
      <c r="W30" s="246"/>
      <c r="X30" s="27"/>
      <c r="Y30" s="27"/>
      <c r="Z30" s="27"/>
      <c r="AA30" s="27"/>
      <c r="AB30" s="27"/>
      <c r="AC30" s="27"/>
      <c r="AD30" s="27"/>
      <c r="AE30" s="27"/>
    </row>
    <row r="31" spans="1:31" s="2" customFormat="1" ht="7.15" customHeight="1" x14ac:dyDescent="0.2">
      <c r="A31" s="246"/>
      <c r="B31" s="247"/>
      <c r="C31" s="246"/>
      <c r="D31" s="256"/>
      <c r="E31" s="256"/>
      <c r="F31" s="256"/>
      <c r="G31" s="256"/>
      <c r="H31" s="256"/>
      <c r="I31" s="256"/>
      <c r="J31" s="256"/>
      <c r="K31" s="256"/>
      <c r="L31" s="248"/>
      <c r="M31" s="249"/>
      <c r="N31" s="249"/>
      <c r="O31" s="249"/>
      <c r="P31" s="249"/>
      <c r="Q31" s="249"/>
      <c r="R31" s="249"/>
      <c r="S31" s="246"/>
      <c r="T31" s="246"/>
      <c r="U31" s="246"/>
      <c r="V31" s="246"/>
      <c r="W31" s="246"/>
      <c r="X31" s="27"/>
      <c r="Y31" s="27"/>
      <c r="Z31" s="27"/>
      <c r="AA31" s="27"/>
      <c r="AB31" s="27"/>
      <c r="AC31" s="27"/>
      <c r="AD31" s="27"/>
      <c r="AE31" s="27"/>
    </row>
    <row r="32" spans="1:31" s="2" customFormat="1" ht="14.45" customHeight="1" x14ac:dyDescent="0.2">
      <c r="A32" s="246"/>
      <c r="B32" s="247"/>
      <c r="C32" s="246"/>
      <c r="D32" s="246"/>
      <c r="E32" s="246"/>
      <c r="F32" s="259" t="s">
        <v>36</v>
      </c>
      <c r="G32" s="246"/>
      <c r="H32" s="246"/>
      <c r="I32" s="259" t="s">
        <v>35</v>
      </c>
      <c r="J32" s="259" t="s">
        <v>37</v>
      </c>
      <c r="K32" s="246"/>
      <c r="L32" s="248"/>
      <c r="M32" s="249"/>
      <c r="N32" s="249"/>
      <c r="O32" s="249"/>
      <c r="P32" s="249"/>
      <c r="Q32" s="249"/>
      <c r="R32" s="249"/>
      <c r="S32" s="246"/>
      <c r="T32" s="246"/>
      <c r="U32" s="246"/>
      <c r="V32" s="246"/>
      <c r="W32" s="246"/>
      <c r="X32" s="27"/>
      <c r="Y32" s="27"/>
      <c r="Z32" s="27"/>
      <c r="AA32" s="27"/>
      <c r="AB32" s="27"/>
      <c r="AC32" s="27"/>
      <c r="AD32" s="27"/>
      <c r="AE32" s="27"/>
    </row>
    <row r="33" spans="1:31" s="2" customFormat="1" ht="14.45" customHeight="1" x14ac:dyDescent="0.2">
      <c r="A33" s="246"/>
      <c r="B33" s="247"/>
      <c r="C33" s="246"/>
      <c r="D33" s="260" t="s">
        <v>38</v>
      </c>
      <c r="E33" s="245" t="s">
        <v>39</v>
      </c>
      <c r="F33" s="261">
        <f>ROUND((SUM(BE125:BE213)),  2)</f>
        <v>0</v>
      </c>
      <c r="G33" s="246"/>
      <c r="H33" s="246"/>
      <c r="I33" s="262">
        <v>0.21</v>
      </c>
      <c r="J33" s="261">
        <f>ROUND(((SUM(BE125:BE213))*I33),  2)</f>
        <v>0</v>
      </c>
      <c r="K33" s="246"/>
      <c r="L33" s="248"/>
      <c r="M33" s="249"/>
      <c r="N33" s="249"/>
      <c r="O33" s="249"/>
      <c r="P33" s="249"/>
      <c r="Q33" s="249"/>
      <c r="R33" s="249"/>
      <c r="S33" s="246"/>
      <c r="T33" s="246"/>
      <c r="U33" s="246"/>
      <c r="V33" s="246"/>
      <c r="W33" s="246"/>
      <c r="X33" s="27"/>
      <c r="Y33" s="27"/>
      <c r="Z33" s="27"/>
      <c r="AA33" s="27"/>
      <c r="AB33" s="27"/>
      <c r="AC33" s="27"/>
      <c r="AD33" s="27"/>
      <c r="AE33" s="27"/>
    </row>
    <row r="34" spans="1:31" s="2" customFormat="1" ht="14.45" customHeight="1" x14ac:dyDescent="0.2">
      <c r="A34" s="246"/>
      <c r="B34" s="247"/>
      <c r="C34" s="246"/>
      <c r="D34" s="246"/>
      <c r="E34" s="245" t="s">
        <v>40</v>
      </c>
      <c r="F34" s="261">
        <f>ROUND((SUM(BF125:BF213)),  2)</f>
        <v>0</v>
      </c>
      <c r="G34" s="246"/>
      <c r="H34" s="246"/>
      <c r="I34" s="262">
        <v>0.15</v>
      </c>
      <c r="J34" s="261">
        <f>ROUND(((SUM(BF125:BF213))*I34),  2)</f>
        <v>0</v>
      </c>
      <c r="K34" s="246"/>
      <c r="L34" s="248"/>
      <c r="M34" s="249"/>
      <c r="N34" s="249"/>
      <c r="O34" s="249"/>
      <c r="P34" s="249"/>
      <c r="Q34" s="249"/>
      <c r="R34" s="249"/>
      <c r="S34" s="246"/>
      <c r="T34" s="246"/>
      <c r="U34" s="246"/>
      <c r="V34" s="246"/>
      <c r="W34" s="246"/>
      <c r="X34" s="27"/>
      <c r="Y34" s="27"/>
      <c r="Z34" s="27"/>
      <c r="AA34" s="27"/>
      <c r="AB34" s="27"/>
      <c r="AC34" s="27"/>
      <c r="AD34" s="27"/>
      <c r="AE34" s="27"/>
    </row>
    <row r="35" spans="1:31" s="2" customFormat="1" ht="14.45" hidden="1" customHeight="1" x14ac:dyDescent="0.2">
      <c r="A35" s="246"/>
      <c r="B35" s="247"/>
      <c r="C35" s="246"/>
      <c r="D35" s="246"/>
      <c r="E35" s="245" t="s">
        <v>41</v>
      </c>
      <c r="F35" s="261">
        <f>ROUND((SUM(BG125:BG213)),  2)</f>
        <v>0</v>
      </c>
      <c r="G35" s="246"/>
      <c r="H35" s="246"/>
      <c r="I35" s="262">
        <v>0.21</v>
      </c>
      <c r="J35" s="261">
        <f>0</f>
        <v>0</v>
      </c>
      <c r="K35" s="246"/>
      <c r="L35" s="248"/>
      <c r="M35" s="249"/>
      <c r="N35" s="249"/>
      <c r="O35" s="249"/>
      <c r="P35" s="249"/>
      <c r="Q35" s="249"/>
      <c r="R35" s="249"/>
      <c r="S35" s="246"/>
      <c r="T35" s="246"/>
      <c r="U35" s="246"/>
      <c r="V35" s="246"/>
      <c r="W35" s="246"/>
      <c r="X35" s="27"/>
      <c r="Y35" s="27"/>
      <c r="Z35" s="27"/>
      <c r="AA35" s="27"/>
      <c r="AB35" s="27"/>
      <c r="AC35" s="27"/>
      <c r="AD35" s="27"/>
      <c r="AE35" s="27"/>
    </row>
    <row r="36" spans="1:31" s="2" customFormat="1" ht="14.45" hidden="1" customHeight="1" x14ac:dyDescent="0.2">
      <c r="A36" s="246"/>
      <c r="B36" s="247"/>
      <c r="C36" s="246"/>
      <c r="D36" s="246"/>
      <c r="E36" s="245" t="s">
        <v>42</v>
      </c>
      <c r="F36" s="261">
        <f>ROUND((SUM(BH125:BH213)),  2)</f>
        <v>0</v>
      </c>
      <c r="G36" s="246"/>
      <c r="H36" s="246"/>
      <c r="I36" s="262">
        <v>0.15</v>
      </c>
      <c r="J36" s="261">
        <f>0</f>
        <v>0</v>
      </c>
      <c r="K36" s="246"/>
      <c r="L36" s="248"/>
      <c r="M36" s="249"/>
      <c r="N36" s="249"/>
      <c r="O36" s="249"/>
      <c r="P36" s="249"/>
      <c r="Q36" s="249"/>
      <c r="R36" s="249"/>
      <c r="S36" s="246"/>
      <c r="T36" s="246"/>
      <c r="U36" s="246"/>
      <c r="V36" s="246"/>
      <c r="W36" s="246"/>
      <c r="X36" s="27"/>
      <c r="Y36" s="27"/>
      <c r="Z36" s="27"/>
      <c r="AA36" s="27"/>
      <c r="AB36" s="27"/>
      <c r="AC36" s="27"/>
      <c r="AD36" s="27"/>
      <c r="AE36" s="27"/>
    </row>
    <row r="37" spans="1:31" s="2" customFormat="1" ht="14.45" hidden="1" customHeight="1" x14ac:dyDescent="0.2">
      <c r="A37" s="246"/>
      <c r="B37" s="247"/>
      <c r="C37" s="246"/>
      <c r="D37" s="246"/>
      <c r="E37" s="245" t="s">
        <v>43</v>
      </c>
      <c r="F37" s="261">
        <f>ROUND((SUM(BI125:BI213)),  2)</f>
        <v>0</v>
      </c>
      <c r="G37" s="246"/>
      <c r="H37" s="246"/>
      <c r="I37" s="262">
        <v>0</v>
      </c>
      <c r="J37" s="261">
        <f>0</f>
        <v>0</v>
      </c>
      <c r="K37" s="246"/>
      <c r="L37" s="248"/>
      <c r="M37" s="249"/>
      <c r="N37" s="249"/>
      <c r="O37" s="249"/>
      <c r="P37" s="249"/>
      <c r="Q37" s="249"/>
      <c r="R37" s="249"/>
      <c r="S37" s="246"/>
      <c r="T37" s="246"/>
      <c r="U37" s="246"/>
      <c r="V37" s="246"/>
      <c r="W37" s="246"/>
      <c r="X37" s="27"/>
      <c r="Y37" s="27"/>
      <c r="Z37" s="27"/>
      <c r="AA37" s="27"/>
      <c r="AB37" s="27"/>
      <c r="AC37" s="27"/>
      <c r="AD37" s="27"/>
      <c r="AE37" s="27"/>
    </row>
    <row r="38" spans="1:31" s="2" customFormat="1" ht="7.15" customHeight="1" x14ac:dyDescent="0.2">
      <c r="A38" s="246"/>
      <c r="B38" s="247"/>
      <c r="C38" s="246"/>
      <c r="D38" s="246"/>
      <c r="E38" s="246"/>
      <c r="F38" s="246"/>
      <c r="G38" s="246"/>
      <c r="H38" s="246"/>
      <c r="I38" s="246"/>
      <c r="J38" s="246"/>
      <c r="K38" s="246"/>
      <c r="L38" s="248"/>
      <c r="M38" s="249"/>
      <c r="N38" s="249"/>
      <c r="O38" s="249"/>
      <c r="P38" s="249"/>
      <c r="Q38" s="249"/>
      <c r="R38" s="249"/>
      <c r="S38" s="246"/>
      <c r="T38" s="246"/>
      <c r="U38" s="246"/>
      <c r="V38" s="246"/>
      <c r="W38" s="246"/>
      <c r="X38" s="27"/>
      <c r="Y38" s="27"/>
      <c r="Z38" s="27"/>
      <c r="AA38" s="27"/>
      <c r="AB38" s="27"/>
      <c r="AC38" s="27"/>
      <c r="AD38" s="27"/>
      <c r="AE38" s="27"/>
    </row>
    <row r="39" spans="1:31" s="2" customFormat="1" ht="25.35" customHeight="1" x14ac:dyDescent="0.2">
      <c r="A39" s="246"/>
      <c r="B39" s="247"/>
      <c r="C39" s="263"/>
      <c r="D39" s="264" t="s">
        <v>44</v>
      </c>
      <c r="E39" s="265"/>
      <c r="F39" s="265"/>
      <c r="G39" s="266" t="s">
        <v>45</v>
      </c>
      <c r="H39" s="267" t="s">
        <v>46</v>
      </c>
      <c r="I39" s="265"/>
      <c r="J39" s="268">
        <f>SUM(J30:J37)</f>
        <v>0</v>
      </c>
      <c r="K39" s="269"/>
      <c r="L39" s="248"/>
      <c r="M39" s="249"/>
      <c r="N39" s="249"/>
      <c r="O39" s="249"/>
      <c r="P39" s="249"/>
      <c r="Q39" s="249"/>
      <c r="R39" s="249"/>
      <c r="S39" s="246"/>
      <c r="T39" s="246"/>
      <c r="U39" s="246"/>
      <c r="V39" s="246"/>
      <c r="W39" s="246"/>
      <c r="X39" s="27"/>
      <c r="Y39" s="27"/>
      <c r="Z39" s="27"/>
      <c r="AA39" s="27"/>
      <c r="AB39" s="27"/>
      <c r="AC39" s="27"/>
      <c r="AD39" s="27"/>
      <c r="AE39" s="27"/>
    </row>
    <row r="40" spans="1:31" s="2" customFormat="1" ht="14.45" customHeight="1" x14ac:dyDescent="0.2">
      <c r="A40" s="246"/>
      <c r="B40" s="247"/>
      <c r="C40" s="246"/>
      <c r="D40" s="246"/>
      <c r="E40" s="246"/>
      <c r="F40" s="246"/>
      <c r="G40" s="246"/>
      <c r="H40" s="246"/>
      <c r="I40" s="246"/>
      <c r="J40" s="246"/>
      <c r="K40" s="246"/>
      <c r="L40" s="248"/>
      <c r="M40" s="249"/>
      <c r="N40" s="249"/>
      <c r="O40" s="249"/>
      <c r="P40" s="249"/>
      <c r="Q40" s="249"/>
      <c r="R40" s="249"/>
      <c r="S40" s="246"/>
      <c r="T40" s="246"/>
      <c r="U40" s="246"/>
      <c r="V40" s="246"/>
      <c r="W40" s="246"/>
      <c r="X40" s="27"/>
      <c r="Y40" s="27"/>
      <c r="Z40" s="27"/>
      <c r="AA40" s="27"/>
      <c r="AB40" s="27"/>
      <c r="AC40" s="27"/>
      <c r="AD40" s="27"/>
      <c r="AE40" s="27"/>
    </row>
    <row r="41" spans="1:31" s="1" customFormat="1" ht="14.45" customHeight="1" x14ac:dyDescent="0.2">
      <c r="A41" s="239"/>
      <c r="B41" s="242"/>
      <c r="C41" s="239"/>
      <c r="D41" s="239"/>
      <c r="E41" s="239"/>
      <c r="F41" s="239"/>
      <c r="G41" s="239"/>
      <c r="H41" s="239"/>
      <c r="I41" s="239"/>
      <c r="J41" s="239"/>
      <c r="K41" s="239"/>
      <c r="L41" s="242"/>
      <c r="M41" s="239"/>
      <c r="N41" s="239"/>
      <c r="O41" s="239"/>
      <c r="P41" s="239"/>
      <c r="Q41" s="239"/>
      <c r="R41" s="239"/>
      <c r="S41" s="239"/>
      <c r="T41" s="239"/>
      <c r="U41" s="239"/>
      <c r="V41" s="239"/>
      <c r="W41" s="239"/>
    </row>
    <row r="42" spans="1:31" s="1" customFormat="1" ht="14.45" customHeight="1" x14ac:dyDescent="0.2">
      <c r="A42" s="239"/>
      <c r="B42" s="242"/>
      <c r="C42" s="239"/>
      <c r="D42" s="239"/>
      <c r="E42" s="239"/>
      <c r="F42" s="239"/>
      <c r="G42" s="239"/>
      <c r="H42" s="239"/>
      <c r="I42" s="239"/>
      <c r="J42" s="239"/>
      <c r="K42" s="239"/>
      <c r="L42" s="242"/>
      <c r="M42" s="239"/>
      <c r="N42" s="239"/>
      <c r="O42" s="239"/>
      <c r="P42" s="239"/>
      <c r="Q42" s="239"/>
      <c r="R42" s="239"/>
      <c r="S42" s="239"/>
      <c r="T42" s="239"/>
      <c r="U42" s="239"/>
      <c r="V42" s="239"/>
      <c r="W42" s="239"/>
    </row>
    <row r="43" spans="1:31" s="1" customFormat="1" ht="14.45" customHeight="1" x14ac:dyDescent="0.2">
      <c r="A43" s="239"/>
      <c r="B43" s="242"/>
      <c r="C43" s="239"/>
      <c r="D43" s="239"/>
      <c r="E43" s="239"/>
      <c r="F43" s="239"/>
      <c r="G43" s="239"/>
      <c r="H43" s="239"/>
      <c r="I43" s="239"/>
      <c r="J43" s="239"/>
      <c r="K43" s="239"/>
      <c r="L43" s="242"/>
      <c r="M43" s="239"/>
      <c r="N43" s="239"/>
      <c r="O43" s="239"/>
      <c r="P43" s="239"/>
      <c r="Q43" s="239"/>
      <c r="R43" s="239"/>
      <c r="S43" s="239"/>
      <c r="T43" s="239"/>
      <c r="U43" s="239"/>
      <c r="V43" s="239"/>
      <c r="W43" s="239"/>
    </row>
    <row r="44" spans="1:31" s="1" customFormat="1" ht="14.45" customHeight="1" x14ac:dyDescent="0.2">
      <c r="A44" s="239"/>
      <c r="B44" s="242"/>
      <c r="C44" s="239"/>
      <c r="D44" s="239"/>
      <c r="E44" s="239"/>
      <c r="F44" s="239"/>
      <c r="G44" s="239"/>
      <c r="H44" s="239"/>
      <c r="I44" s="239"/>
      <c r="J44" s="239"/>
      <c r="K44" s="239"/>
      <c r="L44" s="242"/>
      <c r="M44" s="239"/>
      <c r="N44" s="239"/>
      <c r="O44" s="239"/>
      <c r="P44" s="239"/>
      <c r="Q44" s="239"/>
      <c r="R44" s="239"/>
      <c r="S44" s="239"/>
      <c r="T44" s="239"/>
      <c r="U44" s="239"/>
      <c r="V44" s="239"/>
      <c r="W44" s="239"/>
    </row>
    <row r="45" spans="1:31" s="1" customFormat="1" ht="14.45" customHeight="1" x14ac:dyDescent="0.2">
      <c r="A45" s="239"/>
      <c r="B45" s="242"/>
      <c r="C45" s="239"/>
      <c r="D45" s="239"/>
      <c r="E45" s="239"/>
      <c r="F45" s="239"/>
      <c r="G45" s="239"/>
      <c r="H45" s="239"/>
      <c r="I45" s="239"/>
      <c r="J45" s="239"/>
      <c r="K45" s="239"/>
      <c r="L45" s="242"/>
      <c r="M45" s="239"/>
      <c r="N45" s="239"/>
      <c r="O45" s="239"/>
      <c r="P45" s="239"/>
      <c r="Q45" s="239"/>
      <c r="R45" s="239"/>
      <c r="S45" s="239"/>
      <c r="T45" s="239"/>
      <c r="U45" s="239"/>
      <c r="V45" s="239"/>
      <c r="W45" s="239"/>
    </row>
    <row r="46" spans="1:31" s="1" customFormat="1" ht="14.45" customHeight="1" x14ac:dyDescent="0.2">
      <c r="A46" s="239"/>
      <c r="B46" s="242"/>
      <c r="C46" s="239"/>
      <c r="D46" s="239"/>
      <c r="E46" s="239"/>
      <c r="F46" s="239"/>
      <c r="G46" s="239"/>
      <c r="H46" s="239"/>
      <c r="I46" s="239"/>
      <c r="J46" s="239"/>
      <c r="K46" s="239"/>
      <c r="L46" s="242"/>
      <c r="M46" s="239"/>
      <c r="N46" s="239"/>
      <c r="O46" s="239"/>
      <c r="P46" s="239"/>
      <c r="Q46" s="239"/>
      <c r="R46" s="239"/>
      <c r="S46" s="239"/>
      <c r="T46" s="239"/>
      <c r="U46" s="239"/>
      <c r="V46" s="239"/>
      <c r="W46" s="239"/>
    </row>
    <row r="47" spans="1:31" s="1" customFormat="1" ht="14.45" customHeight="1" x14ac:dyDescent="0.2">
      <c r="A47" s="239"/>
      <c r="B47" s="242"/>
      <c r="C47" s="239"/>
      <c r="D47" s="239"/>
      <c r="E47" s="239"/>
      <c r="F47" s="239"/>
      <c r="G47" s="239"/>
      <c r="H47" s="239"/>
      <c r="I47" s="239"/>
      <c r="J47" s="239"/>
      <c r="K47" s="239"/>
      <c r="L47" s="242"/>
      <c r="M47" s="239"/>
      <c r="N47" s="239"/>
      <c r="O47" s="239"/>
      <c r="P47" s="239"/>
      <c r="Q47" s="239"/>
      <c r="R47" s="239"/>
      <c r="S47" s="239"/>
      <c r="T47" s="239"/>
      <c r="U47" s="239"/>
      <c r="V47" s="239"/>
      <c r="W47" s="239"/>
    </row>
    <row r="48" spans="1:31" s="1" customFormat="1" ht="14.45" customHeight="1" x14ac:dyDescent="0.2">
      <c r="A48" s="239"/>
      <c r="B48" s="242"/>
      <c r="C48" s="239"/>
      <c r="D48" s="239"/>
      <c r="E48" s="239"/>
      <c r="F48" s="239"/>
      <c r="G48" s="239"/>
      <c r="H48" s="239"/>
      <c r="I48" s="239"/>
      <c r="J48" s="239"/>
      <c r="K48" s="239"/>
      <c r="L48" s="242"/>
      <c r="M48" s="239"/>
      <c r="N48" s="239"/>
      <c r="O48" s="239"/>
      <c r="P48" s="239"/>
      <c r="Q48" s="239"/>
      <c r="R48" s="239"/>
      <c r="S48" s="239"/>
      <c r="T48" s="239"/>
      <c r="U48" s="239"/>
      <c r="V48" s="239"/>
      <c r="W48" s="239"/>
    </row>
    <row r="49" spans="1:31" s="1" customFormat="1" ht="14.45" customHeight="1" x14ac:dyDescent="0.2">
      <c r="A49" s="239"/>
      <c r="B49" s="242"/>
      <c r="C49" s="239"/>
      <c r="D49" s="239"/>
      <c r="E49" s="239"/>
      <c r="F49" s="239"/>
      <c r="G49" s="239"/>
      <c r="H49" s="239"/>
      <c r="I49" s="239"/>
      <c r="J49" s="239"/>
      <c r="K49" s="239"/>
      <c r="L49" s="242"/>
      <c r="M49" s="239"/>
      <c r="N49" s="239"/>
      <c r="O49" s="239"/>
      <c r="P49" s="239"/>
      <c r="Q49" s="239"/>
      <c r="R49" s="239"/>
      <c r="S49" s="239"/>
      <c r="T49" s="239"/>
      <c r="U49" s="239"/>
      <c r="V49" s="239"/>
      <c r="W49" s="239"/>
    </row>
    <row r="50" spans="1:31" s="2" customFormat="1" ht="14.45" customHeight="1" x14ac:dyDescent="0.2">
      <c r="A50" s="249"/>
      <c r="B50" s="248"/>
      <c r="C50" s="249"/>
      <c r="D50" s="270" t="s">
        <v>47</v>
      </c>
      <c r="E50" s="271"/>
      <c r="F50" s="271"/>
      <c r="G50" s="270" t="s">
        <v>48</v>
      </c>
      <c r="H50" s="271"/>
      <c r="I50" s="271"/>
      <c r="J50" s="271"/>
      <c r="K50" s="271"/>
      <c r="L50" s="248"/>
      <c r="M50" s="249"/>
      <c r="N50" s="249"/>
      <c r="O50" s="249"/>
      <c r="P50" s="249"/>
      <c r="Q50" s="249"/>
      <c r="R50" s="249"/>
      <c r="S50" s="249"/>
      <c r="T50" s="249"/>
      <c r="U50" s="249"/>
      <c r="V50" s="249"/>
      <c r="W50" s="249"/>
    </row>
    <row r="51" spans="1:31" x14ac:dyDescent="0.2">
      <c r="A51" s="239"/>
      <c r="B51" s="242"/>
      <c r="C51" s="239"/>
      <c r="D51" s="239"/>
      <c r="E51" s="239"/>
      <c r="F51" s="239"/>
      <c r="G51" s="239"/>
      <c r="H51" s="239"/>
      <c r="I51" s="239"/>
      <c r="J51" s="239"/>
      <c r="K51" s="239"/>
      <c r="L51" s="242"/>
      <c r="M51" s="239"/>
      <c r="N51" s="239"/>
      <c r="O51" s="239"/>
      <c r="P51" s="239"/>
      <c r="Q51" s="239"/>
      <c r="R51" s="239"/>
      <c r="S51" s="239"/>
      <c r="T51" s="239"/>
      <c r="U51" s="239"/>
      <c r="V51" s="239"/>
      <c r="W51" s="239"/>
    </row>
    <row r="52" spans="1:31" x14ac:dyDescent="0.2">
      <c r="A52" s="239"/>
      <c r="B52" s="242"/>
      <c r="C52" s="239"/>
      <c r="D52" s="239"/>
      <c r="E52" s="239"/>
      <c r="F52" s="239"/>
      <c r="G52" s="239"/>
      <c r="H52" s="239"/>
      <c r="I52" s="239"/>
      <c r="J52" s="239"/>
      <c r="K52" s="239"/>
      <c r="L52" s="242"/>
      <c r="M52" s="239"/>
      <c r="N52" s="239"/>
      <c r="O52" s="239"/>
      <c r="P52" s="239"/>
      <c r="Q52" s="239"/>
      <c r="R52" s="239"/>
      <c r="S52" s="239"/>
      <c r="T52" s="239"/>
      <c r="U52" s="239"/>
      <c r="V52" s="239"/>
      <c r="W52" s="239"/>
    </row>
    <row r="53" spans="1:31" x14ac:dyDescent="0.2">
      <c r="A53" s="239"/>
      <c r="B53" s="242"/>
      <c r="C53" s="239"/>
      <c r="D53" s="239"/>
      <c r="E53" s="239"/>
      <c r="F53" s="239"/>
      <c r="G53" s="239"/>
      <c r="H53" s="239"/>
      <c r="I53" s="239"/>
      <c r="J53" s="239"/>
      <c r="K53" s="239"/>
      <c r="L53" s="242"/>
      <c r="M53" s="239"/>
      <c r="N53" s="239"/>
      <c r="O53" s="239"/>
      <c r="P53" s="239"/>
      <c r="Q53" s="239"/>
      <c r="R53" s="239"/>
      <c r="S53" s="239"/>
      <c r="T53" s="239"/>
      <c r="U53" s="239"/>
      <c r="V53" s="239"/>
      <c r="W53" s="239"/>
    </row>
    <row r="54" spans="1:31" x14ac:dyDescent="0.2">
      <c r="A54" s="239"/>
      <c r="B54" s="242"/>
      <c r="C54" s="239"/>
      <c r="D54" s="239"/>
      <c r="E54" s="239"/>
      <c r="F54" s="239"/>
      <c r="G54" s="239"/>
      <c r="H54" s="239"/>
      <c r="I54" s="239"/>
      <c r="J54" s="239"/>
      <c r="K54" s="239"/>
      <c r="L54" s="242"/>
      <c r="M54" s="239"/>
      <c r="N54" s="239"/>
      <c r="O54" s="239"/>
      <c r="P54" s="239"/>
      <c r="Q54" s="239"/>
      <c r="R54" s="239"/>
      <c r="S54" s="239"/>
      <c r="T54" s="239"/>
      <c r="U54" s="239"/>
      <c r="V54" s="239"/>
      <c r="W54" s="239"/>
    </row>
    <row r="55" spans="1:31" x14ac:dyDescent="0.2">
      <c r="A55" s="239"/>
      <c r="B55" s="242"/>
      <c r="C55" s="239"/>
      <c r="D55" s="239"/>
      <c r="E55" s="239"/>
      <c r="F55" s="239"/>
      <c r="G55" s="239"/>
      <c r="H55" s="239"/>
      <c r="I55" s="239"/>
      <c r="J55" s="239"/>
      <c r="K55" s="239"/>
      <c r="L55" s="242"/>
      <c r="M55" s="239"/>
      <c r="N55" s="239"/>
      <c r="O55" s="239"/>
      <c r="P55" s="239"/>
      <c r="Q55" s="239"/>
      <c r="R55" s="239"/>
      <c r="S55" s="239"/>
      <c r="T55" s="239"/>
      <c r="U55" s="239"/>
      <c r="V55" s="239"/>
      <c r="W55" s="239"/>
    </row>
    <row r="56" spans="1:31" x14ac:dyDescent="0.2">
      <c r="A56" s="239"/>
      <c r="B56" s="242"/>
      <c r="C56" s="239"/>
      <c r="D56" s="239"/>
      <c r="E56" s="239"/>
      <c r="F56" s="239"/>
      <c r="G56" s="239"/>
      <c r="H56" s="239"/>
      <c r="I56" s="239"/>
      <c r="J56" s="239"/>
      <c r="K56" s="239"/>
      <c r="L56" s="242"/>
      <c r="M56" s="239"/>
      <c r="N56" s="239"/>
      <c r="O56" s="239"/>
      <c r="P56" s="239"/>
      <c r="Q56" s="239"/>
      <c r="R56" s="239"/>
      <c r="S56" s="239"/>
      <c r="T56" s="239"/>
      <c r="U56" s="239"/>
      <c r="V56" s="239"/>
      <c r="W56" s="239"/>
    </row>
    <row r="57" spans="1:31" x14ac:dyDescent="0.2">
      <c r="A57" s="239"/>
      <c r="B57" s="242"/>
      <c r="C57" s="239"/>
      <c r="D57" s="239"/>
      <c r="E57" s="239"/>
      <c r="F57" s="239"/>
      <c r="G57" s="239"/>
      <c r="H57" s="239"/>
      <c r="I57" s="239"/>
      <c r="J57" s="239"/>
      <c r="K57" s="239"/>
      <c r="L57" s="242"/>
      <c r="M57" s="239"/>
      <c r="N57" s="239"/>
      <c r="O57" s="239"/>
      <c r="P57" s="239"/>
      <c r="Q57" s="239"/>
      <c r="R57" s="239"/>
      <c r="S57" s="239"/>
      <c r="T57" s="239"/>
      <c r="U57" s="239"/>
      <c r="V57" s="239"/>
      <c r="W57" s="239"/>
    </row>
    <row r="58" spans="1:31" x14ac:dyDescent="0.2">
      <c r="A58" s="239"/>
      <c r="B58" s="242"/>
      <c r="C58" s="239"/>
      <c r="D58" s="239"/>
      <c r="E58" s="239"/>
      <c r="F58" s="239"/>
      <c r="G58" s="239"/>
      <c r="H58" s="239"/>
      <c r="I58" s="239"/>
      <c r="J58" s="239"/>
      <c r="K58" s="239"/>
      <c r="L58" s="242"/>
      <c r="M58" s="239"/>
      <c r="N58" s="239"/>
      <c r="O58" s="239"/>
      <c r="P58" s="239"/>
      <c r="Q58" s="239"/>
      <c r="R58" s="239"/>
      <c r="S58" s="239"/>
      <c r="T58" s="239"/>
      <c r="U58" s="239"/>
      <c r="V58" s="239"/>
      <c r="W58" s="239"/>
    </row>
    <row r="59" spans="1:31" x14ac:dyDescent="0.2">
      <c r="A59" s="239"/>
      <c r="B59" s="242"/>
      <c r="C59" s="239"/>
      <c r="D59" s="239"/>
      <c r="E59" s="239"/>
      <c r="F59" s="239"/>
      <c r="G59" s="239"/>
      <c r="H59" s="239"/>
      <c r="I59" s="239"/>
      <c r="J59" s="239"/>
      <c r="K59" s="239"/>
      <c r="L59" s="242"/>
      <c r="M59" s="239"/>
      <c r="N59" s="239"/>
      <c r="O59" s="239"/>
      <c r="P59" s="239"/>
      <c r="Q59" s="239"/>
      <c r="R59" s="239"/>
      <c r="S59" s="239"/>
      <c r="T59" s="239"/>
      <c r="U59" s="239"/>
      <c r="V59" s="239"/>
      <c r="W59" s="239"/>
    </row>
    <row r="60" spans="1:31" x14ac:dyDescent="0.2">
      <c r="A60" s="239"/>
      <c r="B60" s="242"/>
      <c r="C60" s="239"/>
      <c r="D60" s="239"/>
      <c r="E60" s="239"/>
      <c r="F60" s="239"/>
      <c r="G60" s="239"/>
      <c r="H60" s="239"/>
      <c r="I60" s="239"/>
      <c r="J60" s="239"/>
      <c r="K60" s="239"/>
      <c r="L60" s="242"/>
      <c r="M60" s="239"/>
      <c r="N60" s="239"/>
      <c r="O60" s="239"/>
      <c r="P60" s="239"/>
      <c r="Q60" s="239"/>
      <c r="R60" s="239"/>
      <c r="S60" s="239"/>
      <c r="T60" s="239"/>
      <c r="U60" s="239"/>
      <c r="V60" s="239"/>
      <c r="W60" s="239"/>
    </row>
    <row r="61" spans="1:31" s="2" customFormat="1" ht="12.75" x14ac:dyDescent="0.2">
      <c r="A61" s="246"/>
      <c r="B61" s="247"/>
      <c r="C61" s="246"/>
      <c r="D61" s="272" t="s">
        <v>49</v>
      </c>
      <c r="E61" s="273"/>
      <c r="F61" s="274" t="s">
        <v>50</v>
      </c>
      <c r="G61" s="272" t="s">
        <v>49</v>
      </c>
      <c r="H61" s="273"/>
      <c r="I61" s="273"/>
      <c r="J61" s="275" t="s">
        <v>50</v>
      </c>
      <c r="K61" s="273"/>
      <c r="L61" s="248"/>
      <c r="M61" s="249"/>
      <c r="N61" s="249"/>
      <c r="O61" s="249"/>
      <c r="P61" s="249"/>
      <c r="Q61" s="249"/>
      <c r="R61" s="249"/>
      <c r="S61" s="246"/>
      <c r="T61" s="246"/>
      <c r="U61" s="246"/>
      <c r="V61" s="246"/>
      <c r="W61" s="246"/>
      <c r="X61" s="27"/>
      <c r="Y61" s="27"/>
      <c r="Z61" s="27"/>
      <c r="AA61" s="27"/>
      <c r="AB61" s="27"/>
      <c r="AC61" s="27"/>
      <c r="AD61" s="27"/>
      <c r="AE61" s="27"/>
    </row>
    <row r="62" spans="1:31" x14ac:dyDescent="0.2">
      <c r="A62" s="239"/>
      <c r="B62" s="242"/>
      <c r="C62" s="239"/>
      <c r="D62" s="239"/>
      <c r="E62" s="239"/>
      <c r="F62" s="239"/>
      <c r="G62" s="239"/>
      <c r="H62" s="239"/>
      <c r="I62" s="239"/>
      <c r="J62" s="239"/>
      <c r="K62" s="239"/>
      <c r="L62" s="242"/>
      <c r="M62" s="239"/>
      <c r="N62" s="239"/>
      <c r="O62" s="239"/>
      <c r="P62" s="239"/>
      <c r="Q62" s="239"/>
      <c r="R62" s="239"/>
      <c r="S62" s="239"/>
      <c r="T62" s="239"/>
      <c r="U62" s="239"/>
      <c r="V62" s="239"/>
      <c r="W62" s="239"/>
    </row>
    <row r="63" spans="1:31" x14ac:dyDescent="0.2">
      <c r="A63" s="239"/>
      <c r="B63" s="242"/>
      <c r="C63" s="239"/>
      <c r="D63" s="239"/>
      <c r="E63" s="239"/>
      <c r="F63" s="239"/>
      <c r="G63" s="239"/>
      <c r="H63" s="239"/>
      <c r="I63" s="239"/>
      <c r="J63" s="239"/>
      <c r="K63" s="239"/>
      <c r="L63" s="242"/>
      <c r="M63" s="239"/>
      <c r="N63" s="239"/>
      <c r="O63" s="239"/>
      <c r="P63" s="239"/>
      <c r="Q63" s="239"/>
      <c r="R63" s="239"/>
      <c r="S63" s="239"/>
      <c r="T63" s="239"/>
      <c r="U63" s="239"/>
      <c r="V63" s="239"/>
      <c r="W63" s="239"/>
    </row>
    <row r="64" spans="1:31" x14ac:dyDescent="0.2">
      <c r="A64" s="239"/>
      <c r="B64" s="242"/>
      <c r="C64" s="239"/>
      <c r="D64" s="239"/>
      <c r="E64" s="239"/>
      <c r="F64" s="239"/>
      <c r="G64" s="239"/>
      <c r="H64" s="239"/>
      <c r="I64" s="239"/>
      <c r="J64" s="239"/>
      <c r="K64" s="239"/>
      <c r="L64" s="242"/>
      <c r="M64" s="239"/>
      <c r="N64" s="239"/>
      <c r="O64" s="239"/>
      <c r="P64" s="239"/>
      <c r="Q64" s="239"/>
      <c r="R64" s="239"/>
      <c r="S64" s="239"/>
      <c r="T64" s="239"/>
      <c r="U64" s="239"/>
      <c r="V64" s="239"/>
      <c r="W64" s="239"/>
    </row>
    <row r="65" spans="1:31" s="2" customFormat="1" ht="12.75" x14ac:dyDescent="0.2">
      <c r="A65" s="246"/>
      <c r="B65" s="247"/>
      <c r="C65" s="246"/>
      <c r="D65" s="270" t="s">
        <v>51</v>
      </c>
      <c r="E65" s="276"/>
      <c r="F65" s="276"/>
      <c r="G65" s="270" t="s">
        <v>52</v>
      </c>
      <c r="H65" s="276"/>
      <c r="I65" s="276"/>
      <c r="J65" s="276"/>
      <c r="K65" s="276"/>
      <c r="L65" s="248"/>
      <c r="M65" s="249"/>
      <c r="N65" s="249"/>
      <c r="O65" s="249"/>
      <c r="P65" s="249"/>
      <c r="Q65" s="249"/>
      <c r="R65" s="249"/>
      <c r="S65" s="246"/>
      <c r="T65" s="246"/>
      <c r="U65" s="246"/>
      <c r="V65" s="246"/>
      <c r="W65" s="246"/>
      <c r="X65" s="27"/>
      <c r="Y65" s="27"/>
      <c r="Z65" s="27"/>
      <c r="AA65" s="27"/>
      <c r="AB65" s="27"/>
      <c r="AC65" s="27"/>
      <c r="AD65" s="27"/>
      <c r="AE65" s="27"/>
    </row>
    <row r="66" spans="1:31" x14ac:dyDescent="0.2">
      <c r="A66" s="239"/>
      <c r="B66" s="242"/>
      <c r="C66" s="239"/>
      <c r="D66" s="239"/>
      <c r="E66" s="239"/>
      <c r="F66" s="239"/>
      <c r="G66" s="239"/>
      <c r="H66" s="239"/>
      <c r="I66" s="239"/>
      <c r="J66" s="239"/>
      <c r="K66" s="239"/>
      <c r="L66" s="242"/>
      <c r="M66" s="239"/>
      <c r="N66" s="239"/>
      <c r="O66" s="239"/>
      <c r="P66" s="239"/>
      <c r="Q66" s="239"/>
      <c r="R66" s="239"/>
      <c r="S66" s="239"/>
      <c r="T66" s="239"/>
      <c r="U66" s="239"/>
      <c r="V66" s="239"/>
      <c r="W66" s="239"/>
    </row>
    <row r="67" spans="1:31" x14ac:dyDescent="0.2">
      <c r="A67" s="239"/>
      <c r="B67" s="242"/>
      <c r="C67" s="239"/>
      <c r="D67" s="239"/>
      <c r="E67" s="239"/>
      <c r="F67" s="239"/>
      <c r="G67" s="239"/>
      <c r="H67" s="239"/>
      <c r="I67" s="239"/>
      <c r="J67" s="239"/>
      <c r="K67" s="239"/>
      <c r="L67" s="242"/>
      <c r="M67" s="239"/>
      <c r="N67" s="239"/>
      <c r="O67" s="239"/>
      <c r="P67" s="239"/>
      <c r="Q67" s="239"/>
      <c r="R67" s="239"/>
      <c r="S67" s="239"/>
      <c r="T67" s="239"/>
      <c r="U67" s="239"/>
      <c r="V67" s="239"/>
      <c r="W67" s="239"/>
    </row>
    <row r="68" spans="1:31" x14ac:dyDescent="0.2">
      <c r="A68" s="239"/>
      <c r="B68" s="242"/>
      <c r="C68" s="239"/>
      <c r="D68" s="239"/>
      <c r="E68" s="239"/>
      <c r="F68" s="239"/>
      <c r="G68" s="239"/>
      <c r="H68" s="239"/>
      <c r="I68" s="239"/>
      <c r="J68" s="239"/>
      <c r="K68" s="239"/>
      <c r="L68" s="242"/>
      <c r="M68" s="239"/>
      <c r="N68" s="239"/>
      <c r="O68" s="239"/>
      <c r="P68" s="239"/>
      <c r="Q68" s="239"/>
      <c r="R68" s="239"/>
      <c r="S68" s="239"/>
      <c r="T68" s="239"/>
      <c r="U68" s="239"/>
      <c r="V68" s="239"/>
      <c r="W68" s="239"/>
    </row>
    <row r="69" spans="1:31" x14ac:dyDescent="0.2">
      <c r="A69" s="239"/>
      <c r="B69" s="242"/>
      <c r="C69" s="239"/>
      <c r="D69" s="239"/>
      <c r="E69" s="239"/>
      <c r="F69" s="239"/>
      <c r="G69" s="239"/>
      <c r="H69" s="239"/>
      <c r="I69" s="239"/>
      <c r="J69" s="239"/>
      <c r="K69" s="239"/>
      <c r="L69" s="242"/>
      <c r="M69" s="239"/>
      <c r="N69" s="239"/>
      <c r="O69" s="239"/>
      <c r="P69" s="239"/>
      <c r="Q69" s="239"/>
      <c r="R69" s="239"/>
      <c r="S69" s="239"/>
      <c r="T69" s="239"/>
      <c r="U69" s="239"/>
      <c r="V69" s="239"/>
      <c r="W69" s="239"/>
    </row>
    <row r="70" spans="1:31" x14ac:dyDescent="0.2">
      <c r="A70" s="239"/>
      <c r="B70" s="242"/>
      <c r="C70" s="239"/>
      <c r="D70" s="239"/>
      <c r="E70" s="239"/>
      <c r="F70" s="239"/>
      <c r="G70" s="239"/>
      <c r="H70" s="239"/>
      <c r="I70" s="239"/>
      <c r="J70" s="239"/>
      <c r="K70" s="239"/>
      <c r="L70" s="242"/>
      <c r="M70" s="239"/>
      <c r="N70" s="239"/>
      <c r="O70" s="239"/>
      <c r="P70" s="239"/>
      <c r="Q70" s="239"/>
      <c r="R70" s="239"/>
      <c r="S70" s="239"/>
      <c r="T70" s="239"/>
      <c r="U70" s="239"/>
      <c r="V70" s="239"/>
      <c r="W70" s="239"/>
    </row>
    <row r="71" spans="1:31" x14ac:dyDescent="0.2">
      <c r="A71" s="239"/>
      <c r="B71" s="242"/>
      <c r="C71" s="239"/>
      <c r="D71" s="239"/>
      <c r="E71" s="239"/>
      <c r="F71" s="239"/>
      <c r="G71" s="239"/>
      <c r="H71" s="239"/>
      <c r="I71" s="239"/>
      <c r="J71" s="239"/>
      <c r="K71" s="239"/>
      <c r="L71" s="242"/>
      <c r="M71" s="239"/>
      <c r="N71" s="239"/>
      <c r="O71" s="239"/>
      <c r="P71" s="239"/>
      <c r="Q71" s="239"/>
      <c r="R71" s="239"/>
      <c r="S71" s="239"/>
      <c r="T71" s="239"/>
      <c r="U71" s="239"/>
      <c r="V71" s="239"/>
      <c r="W71" s="239"/>
    </row>
    <row r="72" spans="1:31" x14ac:dyDescent="0.2">
      <c r="A72" s="239"/>
      <c r="B72" s="242"/>
      <c r="C72" s="239"/>
      <c r="D72" s="239"/>
      <c r="E72" s="239"/>
      <c r="F72" s="239"/>
      <c r="G72" s="239"/>
      <c r="H72" s="239"/>
      <c r="I72" s="239"/>
      <c r="J72" s="239"/>
      <c r="K72" s="239"/>
      <c r="L72" s="242"/>
      <c r="M72" s="239"/>
      <c r="N72" s="239"/>
      <c r="O72" s="239"/>
      <c r="P72" s="239"/>
      <c r="Q72" s="239"/>
      <c r="R72" s="239"/>
      <c r="S72" s="239"/>
      <c r="T72" s="239"/>
      <c r="U72" s="239"/>
      <c r="V72" s="239"/>
      <c r="W72" s="239"/>
    </row>
    <row r="73" spans="1:31" x14ac:dyDescent="0.2">
      <c r="A73" s="239"/>
      <c r="B73" s="242"/>
      <c r="C73" s="239"/>
      <c r="D73" s="239"/>
      <c r="E73" s="239"/>
      <c r="F73" s="239"/>
      <c r="G73" s="239"/>
      <c r="H73" s="239"/>
      <c r="I73" s="239"/>
      <c r="J73" s="239"/>
      <c r="K73" s="239"/>
      <c r="L73" s="242"/>
      <c r="M73" s="239"/>
      <c r="N73" s="239"/>
      <c r="O73" s="239"/>
      <c r="P73" s="239"/>
      <c r="Q73" s="239"/>
      <c r="R73" s="239"/>
      <c r="S73" s="239"/>
      <c r="T73" s="239"/>
      <c r="U73" s="239"/>
      <c r="V73" s="239"/>
      <c r="W73" s="239"/>
    </row>
    <row r="74" spans="1:31" x14ac:dyDescent="0.2">
      <c r="A74" s="239"/>
      <c r="B74" s="242"/>
      <c r="C74" s="239"/>
      <c r="D74" s="239"/>
      <c r="E74" s="239"/>
      <c r="F74" s="239"/>
      <c r="G74" s="239"/>
      <c r="H74" s="239"/>
      <c r="I74" s="239"/>
      <c r="J74" s="239"/>
      <c r="K74" s="239"/>
      <c r="L74" s="242"/>
      <c r="M74" s="239"/>
      <c r="N74" s="239"/>
      <c r="O74" s="239"/>
      <c r="P74" s="239"/>
      <c r="Q74" s="239"/>
      <c r="R74" s="239"/>
      <c r="S74" s="239"/>
      <c r="T74" s="239"/>
      <c r="U74" s="239"/>
      <c r="V74" s="239"/>
      <c r="W74" s="239"/>
    </row>
    <row r="75" spans="1:31" x14ac:dyDescent="0.2">
      <c r="A75" s="239"/>
      <c r="B75" s="242"/>
      <c r="C75" s="239"/>
      <c r="D75" s="239"/>
      <c r="E75" s="239"/>
      <c r="F75" s="239"/>
      <c r="G75" s="239"/>
      <c r="H75" s="239"/>
      <c r="I75" s="239"/>
      <c r="J75" s="239"/>
      <c r="K75" s="239"/>
      <c r="L75" s="242"/>
      <c r="M75" s="239"/>
      <c r="N75" s="239"/>
      <c r="O75" s="239"/>
      <c r="P75" s="239"/>
      <c r="Q75" s="239"/>
      <c r="R75" s="239"/>
      <c r="S75" s="239"/>
      <c r="T75" s="239"/>
      <c r="U75" s="239"/>
      <c r="V75" s="239"/>
      <c r="W75" s="239"/>
    </row>
    <row r="76" spans="1:31" s="2" customFormat="1" ht="12.75" x14ac:dyDescent="0.2">
      <c r="A76" s="246"/>
      <c r="B76" s="247"/>
      <c r="C76" s="246"/>
      <c r="D76" s="272" t="s">
        <v>49</v>
      </c>
      <c r="E76" s="273"/>
      <c r="F76" s="274" t="s">
        <v>50</v>
      </c>
      <c r="G76" s="272" t="s">
        <v>49</v>
      </c>
      <c r="H76" s="273"/>
      <c r="I76" s="273"/>
      <c r="J76" s="275" t="s">
        <v>50</v>
      </c>
      <c r="K76" s="273"/>
      <c r="L76" s="248"/>
      <c r="M76" s="249"/>
      <c r="N76" s="249"/>
      <c r="O76" s="249"/>
      <c r="P76" s="249"/>
      <c r="Q76" s="249"/>
      <c r="R76" s="249"/>
      <c r="S76" s="246"/>
      <c r="T76" s="246"/>
      <c r="U76" s="246"/>
      <c r="V76" s="246"/>
      <c r="W76" s="246"/>
      <c r="X76" s="27"/>
      <c r="Y76" s="27"/>
      <c r="Z76" s="27"/>
      <c r="AA76" s="27"/>
      <c r="AB76" s="27"/>
      <c r="AC76" s="27"/>
      <c r="AD76" s="27"/>
      <c r="AE76" s="27"/>
    </row>
    <row r="77" spans="1:31" s="2" customFormat="1" ht="14.45" customHeight="1" x14ac:dyDescent="0.2">
      <c r="A77" s="246"/>
      <c r="B77" s="277"/>
      <c r="C77" s="278"/>
      <c r="D77" s="278"/>
      <c r="E77" s="278"/>
      <c r="F77" s="278"/>
      <c r="G77" s="278"/>
      <c r="H77" s="278"/>
      <c r="I77" s="278"/>
      <c r="J77" s="278"/>
      <c r="K77" s="278"/>
      <c r="L77" s="248"/>
      <c r="M77" s="249"/>
      <c r="N77" s="249"/>
      <c r="O77" s="249"/>
      <c r="P77" s="249"/>
      <c r="Q77" s="249"/>
      <c r="R77" s="249"/>
      <c r="S77" s="246"/>
      <c r="T77" s="246"/>
      <c r="U77" s="246"/>
      <c r="V77" s="246"/>
      <c r="W77" s="246"/>
      <c r="X77" s="27"/>
      <c r="Y77" s="27"/>
      <c r="Z77" s="27"/>
      <c r="AA77" s="27"/>
      <c r="AB77" s="27"/>
      <c r="AC77" s="27"/>
      <c r="AD77" s="27"/>
      <c r="AE77" s="27"/>
    </row>
    <row r="78" spans="1:31" x14ac:dyDescent="0.2">
      <c r="A78" s="239"/>
      <c r="B78" s="239"/>
      <c r="C78" s="239"/>
      <c r="D78" s="239"/>
      <c r="E78" s="239"/>
      <c r="F78" s="239"/>
      <c r="G78" s="239"/>
      <c r="H78" s="239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  <c r="T78" s="239"/>
      <c r="U78" s="239"/>
      <c r="V78" s="239"/>
      <c r="W78" s="239"/>
    </row>
    <row r="79" spans="1:31" x14ac:dyDescent="0.2">
      <c r="A79" s="239"/>
      <c r="B79" s="239"/>
      <c r="C79" s="239"/>
      <c r="D79" s="239"/>
      <c r="E79" s="239"/>
      <c r="F79" s="239"/>
      <c r="G79" s="239"/>
      <c r="H79" s="239"/>
      <c r="I79" s="239"/>
      <c r="J79" s="239"/>
      <c r="K79" s="239"/>
      <c r="L79" s="239"/>
      <c r="M79" s="239"/>
      <c r="N79" s="239"/>
      <c r="O79" s="239"/>
      <c r="P79" s="239"/>
      <c r="Q79" s="239"/>
      <c r="R79" s="239"/>
      <c r="S79" s="239"/>
      <c r="T79" s="239"/>
      <c r="U79" s="239"/>
      <c r="V79" s="239"/>
      <c r="W79" s="239"/>
    </row>
    <row r="80" spans="1:31" x14ac:dyDescent="0.2">
      <c r="A80" s="239"/>
      <c r="B80" s="239"/>
      <c r="C80" s="239"/>
      <c r="D80" s="239"/>
      <c r="E80" s="239"/>
      <c r="F80" s="239"/>
      <c r="G80" s="239"/>
      <c r="H80" s="239"/>
      <c r="I80" s="239"/>
      <c r="J80" s="239"/>
      <c r="K80" s="239"/>
      <c r="L80" s="239"/>
      <c r="M80" s="239"/>
      <c r="N80" s="239"/>
      <c r="O80" s="239"/>
      <c r="P80" s="239"/>
      <c r="Q80" s="239"/>
      <c r="R80" s="239"/>
      <c r="S80" s="239"/>
      <c r="T80" s="239"/>
      <c r="U80" s="239"/>
      <c r="V80" s="239"/>
      <c r="W80" s="239"/>
    </row>
    <row r="81" spans="1:47" s="2" customFormat="1" ht="7.15" customHeight="1" x14ac:dyDescent="0.2">
      <c r="A81" s="246"/>
      <c r="B81" s="279"/>
      <c r="C81" s="280"/>
      <c r="D81" s="280"/>
      <c r="E81" s="280"/>
      <c r="F81" s="280"/>
      <c r="G81" s="280"/>
      <c r="H81" s="280"/>
      <c r="I81" s="280"/>
      <c r="J81" s="280"/>
      <c r="K81" s="280"/>
      <c r="L81" s="248"/>
      <c r="M81" s="249"/>
      <c r="N81" s="249"/>
      <c r="O81" s="249"/>
      <c r="P81" s="249"/>
      <c r="Q81" s="249"/>
      <c r="R81" s="249"/>
      <c r="S81" s="246"/>
      <c r="T81" s="246"/>
      <c r="U81" s="246"/>
      <c r="V81" s="246"/>
      <c r="W81" s="246"/>
      <c r="X81" s="27"/>
      <c r="Y81" s="27"/>
      <c r="Z81" s="27"/>
      <c r="AA81" s="27"/>
      <c r="AB81" s="27"/>
      <c r="AC81" s="27"/>
      <c r="AD81" s="27"/>
      <c r="AE81" s="27"/>
    </row>
    <row r="82" spans="1:47" s="2" customFormat="1" ht="25.15" customHeight="1" x14ac:dyDescent="0.2">
      <c r="A82" s="246"/>
      <c r="B82" s="247"/>
      <c r="C82" s="243" t="s">
        <v>97</v>
      </c>
      <c r="D82" s="246"/>
      <c r="E82" s="246"/>
      <c r="F82" s="246"/>
      <c r="G82" s="246"/>
      <c r="H82" s="246"/>
      <c r="I82" s="246"/>
      <c r="J82" s="246"/>
      <c r="K82" s="246"/>
      <c r="L82" s="248"/>
      <c r="M82" s="249"/>
      <c r="N82" s="249"/>
      <c r="O82" s="249"/>
      <c r="P82" s="249"/>
      <c r="Q82" s="249"/>
      <c r="R82" s="249"/>
      <c r="S82" s="246"/>
      <c r="T82" s="246"/>
      <c r="U82" s="246"/>
      <c r="V82" s="246"/>
      <c r="W82" s="246"/>
      <c r="X82" s="27"/>
      <c r="Y82" s="27"/>
      <c r="Z82" s="27"/>
      <c r="AA82" s="27"/>
      <c r="AB82" s="27"/>
      <c r="AC82" s="27"/>
      <c r="AD82" s="27"/>
      <c r="AE82" s="27"/>
    </row>
    <row r="83" spans="1:47" s="2" customFormat="1" ht="7.15" customHeight="1" x14ac:dyDescent="0.2">
      <c r="A83" s="246"/>
      <c r="B83" s="247"/>
      <c r="C83" s="246"/>
      <c r="D83" s="246"/>
      <c r="E83" s="246"/>
      <c r="F83" s="246"/>
      <c r="G83" s="246"/>
      <c r="H83" s="246"/>
      <c r="I83" s="246"/>
      <c r="J83" s="246"/>
      <c r="K83" s="246"/>
      <c r="L83" s="248"/>
      <c r="M83" s="249"/>
      <c r="N83" s="249"/>
      <c r="O83" s="249"/>
      <c r="P83" s="249"/>
      <c r="Q83" s="249"/>
      <c r="R83" s="249"/>
      <c r="S83" s="246"/>
      <c r="T83" s="246"/>
      <c r="U83" s="246"/>
      <c r="V83" s="246"/>
      <c r="W83" s="246"/>
      <c r="X83" s="27"/>
      <c r="Y83" s="27"/>
      <c r="Z83" s="27"/>
      <c r="AA83" s="27"/>
      <c r="AB83" s="27"/>
      <c r="AC83" s="27"/>
      <c r="AD83" s="27"/>
      <c r="AE83" s="27"/>
    </row>
    <row r="84" spans="1:47" s="2" customFormat="1" ht="12" customHeight="1" x14ac:dyDescent="0.2">
      <c r="A84" s="246"/>
      <c r="B84" s="247"/>
      <c r="C84" s="245" t="s">
        <v>16</v>
      </c>
      <c r="D84" s="246"/>
      <c r="E84" s="246"/>
      <c r="F84" s="246"/>
      <c r="G84" s="246"/>
      <c r="H84" s="246"/>
      <c r="I84" s="246"/>
      <c r="J84" s="246"/>
      <c r="K84" s="246"/>
      <c r="L84" s="248"/>
      <c r="M84" s="249"/>
      <c r="N84" s="249"/>
      <c r="O84" s="249"/>
      <c r="P84" s="249"/>
      <c r="Q84" s="249"/>
      <c r="R84" s="249"/>
      <c r="S84" s="246"/>
      <c r="T84" s="246"/>
      <c r="U84" s="246"/>
      <c r="V84" s="246"/>
      <c r="W84" s="246"/>
      <c r="X84" s="27"/>
      <c r="Y84" s="27"/>
      <c r="Z84" s="27"/>
      <c r="AA84" s="27"/>
      <c r="AB84" s="27"/>
      <c r="AC84" s="27"/>
      <c r="AD84" s="27"/>
      <c r="AE84" s="27"/>
    </row>
    <row r="85" spans="1:47" s="2" customFormat="1" ht="16.5" customHeight="1" x14ac:dyDescent="0.2">
      <c r="A85" s="246"/>
      <c r="B85" s="247"/>
      <c r="C85" s="246"/>
      <c r="D85" s="246"/>
      <c r="E85" s="386" t="str">
        <f>E7</f>
        <v>Most DLH-01M a oprava místní komunikace ul. Hlavní, Dlouhoňovice</v>
      </c>
      <c r="F85" s="387"/>
      <c r="G85" s="387"/>
      <c r="H85" s="387"/>
      <c r="I85" s="246"/>
      <c r="J85" s="246"/>
      <c r="K85" s="246"/>
      <c r="L85" s="248"/>
      <c r="M85" s="249"/>
      <c r="N85" s="249"/>
      <c r="O85" s="249"/>
      <c r="P85" s="249"/>
      <c r="Q85" s="249"/>
      <c r="R85" s="249"/>
      <c r="S85" s="246"/>
      <c r="T85" s="246"/>
      <c r="U85" s="246"/>
      <c r="V85" s="246"/>
      <c r="W85" s="246"/>
      <c r="X85" s="27"/>
      <c r="Y85" s="27"/>
      <c r="Z85" s="27"/>
      <c r="AA85" s="27"/>
      <c r="AB85" s="27"/>
      <c r="AC85" s="27"/>
      <c r="AD85" s="27"/>
      <c r="AE85" s="27"/>
    </row>
    <row r="86" spans="1:47" s="2" customFormat="1" ht="12" customHeight="1" x14ac:dyDescent="0.2">
      <c r="A86" s="246"/>
      <c r="B86" s="247"/>
      <c r="C86" s="245" t="s">
        <v>95</v>
      </c>
      <c r="D86" s="246"/>
      <c r="E86" s="246"/>
      <c r="F86" s="246"/>
      <c r="G86" s="246"/>
      <c r="H86" s="246"/>
      <c r="I86" s="246"/>
      <c r="J86" s="246"/>
      <c r="K86" s="246"/>
      <c r="L86" s="248"/>
      <c r="M86" s="249"/>
      <c r="N86" s="249"/>
      <c r="O86" s="249"/>
      <c r="P86" s="249"/>
      <c r="Q86" s="249"/>
      <c r="R86" s="249"/>
      <c r="S86" s="246"/>
      <c r="T86" s="246"/>
      <c r="U86" s="246"/>
      <c r="V86" s="246"/>
      <c r="W86" s="246"/>
      <c r="X86" s="27"/>
      <c r="Y86" s="27"/>
      <c r="Z86" s="27"/>
      <c r="AA86" s="27"/>
      <c r="AB86" s="27"/>
      <c r="AC86" s="27"/>
      <c r="AD86" s="27"/>
      <c r="AE86" s="27"/>
    </row>
    <row r="87" spans="1:47" s="2" customFormat="1" ht="16.5" customHeight="1" x14ac:dyDescent="0.2">
      <c r="A87" s="246"/>
      <c r="B87" s="247"/>
      <c r="C87" s="246"/>
      <c r="D87" s="246"/>
      <c r="E87" s="384" t="str">
        <f>E9</f>
        <v>SO 101 - Komunikace</v>
      </c>
      <c r="F87" s="385"/>
      <c r="G87" s="385"/>
      <c r="H87" s="385"/>
      <c r="I87" s="246"/>
      <c r="J87" s="246"/>
      <c r="K87" s="246"/>
      <c r="L87" s="248"/>
      <c r="M87" s="249"/>
      <c r="N87" s="249"/>
      <c r="O87" s="249"/>
      <c r="P87" s="249"/>
      <c r="Q87" s="249"/>
      <c r="R87" s="249"/>
      <c r="S87" s="246"/>
      <c r="T87" s="246"/>
      <c r="U87" s="246"/>
      <c r="V87" s="246"/>
      <c r="W87" s="246"/>
      <c r="X87" s="27"/>
      <c r="Y87" s="27"/>
      <c r="Z87" s="27"/>
      <c r="AA87" s="27"/>
      <c r="AB87" s="27"/>
      <c r="AC87" s="27"/>
      <c r="AD87" s="27"/>
      <c r="AE87" s="27"/>
    </row>
    <row r="88" spans="1:47" s="2" customFormat="1" ht="7.15" customHeight="1" x14ac:dyDescent="0.2">
      <c r="A88" s="246"/>
      <c r="B88" s="247"/>
      <c r="C88" s="246"/>
      <c r="D88" s="246"/>
      <c r="E88" s="246"/>
      <c r="F88" s="246"/>
      <c r="G88" s="246"/>
      <c r="H88" s="246"/>
      <c r="I88" s="246"/>
      <c r="J88" s="246"/>
      <c r="K88" s="246"/>
      <c r="L88" s="248"/>
      <c r="M88" s="249"/>
      <c r="N88" s="249"/>
      <c r="O88" s="249"/>
      <c r="P88" s="249"/>
      <c r="Q88" s="249"/>
      <c r="R88" s="249"/>
      <c r="S88" s="246"/>
      <c r="T88" s="246"/>
      <c r="U88" s="246"/>
      <c r="V88" s="246"/>
      <c r="W88" s="246"/>
      <c r="X88" s="27"/>
      <c r="Y88" s="27"/>
      <c r="Z88" s="27"/>
      <c r="AA88" s="27"/>
      <c r="AB88" s="27"/>
      <c r="AC88" s="27"/>
      <c r="AD88" s="27"/>
      <c r="AE88" s="27"/>
    </row>
    <row r="89" spans="1:47" s="2" customFormat="1" ht="12" customHeight="1" x14ac:dyDescent="0.2">
      <c r="A89" s="246"/>
      <c r="B89" s="247"/>
      <c r="C89" s="245" t="s">
        <v>20</v>
      </c>
      <c r="D89" s="246"/>
      <c r="E89" s="246"/>
      <c r="F89" s="250" t="str">
        <f>F12</f>
        <v xml:space="preserve"> </v>
      </c>
      <c r="G89" s="246"/>
      <c r="H89" s="246"/>
      <c r="I89" s="245" t="s">
        <v>22</v>
      </c>
      <c r="J89" s="251" t="str">
        <f>IF(J12="","",J12)</f>
        <v>12. 6. 2020</v>
      </c>
      <c r="K89" s="246"/>
      <c r="L89" s="248"/>
      <c r="M89" s="249"/>
      <c r="N89" s="249"/>
      <c r="O89" s="249"/>
      <c r="P89" s="249"/>
      <c r="Q89" s="249"/>
      <c r="R89" s="249"/>
      <c r="S89" s="246"/>
      <c r="T89" s="246"/>
      <c r="U89" s="246"/>
      <c r="V89" s="246"/>
      <c r="W89" s="246"/>
      <c r="X89" s="27"/>
      <c r="Y89" s="27"/>
      <c r="Z89" s="27"/>
      <c r="AA89" s="27"/>
      <c r="AB89" s="27"/>
      <c r="AC89" s="27"/>
      <c r="AD89" s="27"/>
      <c r="AE89" s="27"/>
    </row>
    <row r="90" spans="1:47" s="2" customFormat="1" ht="7.15" customHeight="1" x14ac:dyDescent="0.2">
      <c r="A90" s="246"/>
      <c r="B90" s="247"/>
      <c r="C90" s="246"/>
      <c r="D90" s="246"/>
      <c r="E90" s="246"/>
      <c r="F90" s="246"/>
      <c r="G90" s="246"/>
      <c r="H90" s="246"/>
      <c r="I90" s="246"/>
      <c r="J90" s="246"/>
      <c r="K90" s="246"/>
      <c r="L90" s="248"/>
      <c r="M90" s="249"/>
      <c r="N90" s="249"/>
      <c r="O90" s="249"/>
      <c r="P90" s="249"/>
      <c r="Q90" s="249"/>
      <c r="R90" s="249"/>
      <c r="S90" s="246"/>
      <c r="T90" s="246"/>
      <c r="U90" s="246"/>
      <c r="V90" s="246"/>
      <c r="W90" s="246"/>
      <c r="X90" s="27"/>
      <c r="Y90" s="27"/>
      <c r="Z90" s="27"/>
      <c r="AA90" s="27"/>
      <c r="AB90" s="27"/>
      <c r="AC90" s="27"/>
      <c r="AD90" s="27"/>
      <c r="AE90" s="27"/>
    </row>
    <row r="91" spans="1:47" s="2" customFormat="1" ht="15.2" customHeight="1" x14ac:dyDescent="0.2">
      <c r="A91" s="246"/>
      <c r="B91" s="247"/>
      <c r="C91" s="245" t="s">
        <v>24</v>
      </c>
      <c r="D91" s="246"/>
      <c r="E91" s="246"/>
      <c r="F91" s="250" t="str">
        <f>E15</f>
        <v xml:space="preserve"> </v>
      </c>
      <c r="G91" s="246"/>
      <c r="H91" s="246"/>
      <c r="I91" s="245" t="s">
        <v>29</v>
      </c>
      <c r="J91" s="281" t="str">
        <f>E21</f>
        <v xml:space="preserve"> </v>
      </c>
      <c r="K91" s="246"/>
      <c r="L91" s="248"/>
      <c r="M91" s="249"/>
      <c r="N91" s="249"/>
      <c r="O91" s="249"/>
      <c r="P91" s="249"/>
      <c r="Q91" s="249"/>
      <c r="R91" s="249"/>
      <c r="S91" s="246"/>
      <c r="T91" s="246"/>
      <c r="U91" s="246"/>
      <c r="V91" s="246"/>
      <c r="W91" s="246"/>
      <c r="X91" s="27"/>
      <c r="Y91" s="27"/>
      <c r="Z91" s="27"/>
      <c r="AA91" s="27"/>
      <c r="AB91" s="27"/>
      <c r="AC91" s="27"/>
      <c r="AD91" s="27"/>
      <c r="AE91" s="27"/>
    </row>
    <row r="92" spans="1:47" s="2" customFormat="1" ht="15.2" customHeight="1" x14ac:dyDescent="0.2">
      <c r="A92" s="246"/>
      <c r="B92" s="247"/>
      <c r="C92" s="245" t="s">
        <v>27</v>
      </c>
      <c r="D92" s="246"/>
      <c r="E92" s="246"/>
      <c r="F92" s="250" t="str">
        <f>IF(E18="","",E18)</f>
        <v>Vyplň údaj</v>
      </c>
      <c r="G92" s="246"/>
      <c r="H92" s="246"/>
      <c r="I92" s="245" t="s">
        <v>31</v>
      </c>
      <c r="J92" s="281" t="str">
        <f>E24</f>
        <v xml:space="preserve"> </v>
      </c>
      <c r="K92" s="246"/>
      <c r="L92" s="248"/>
      <c r="M92" s="249"/>
      <c r="N92" s="249"/>
      <c r="O92" s="249"/>
      <c r="P92" s="249"/>
      <c r="Q92" s="249"/>
      <c r="R92" s="249"/>
      <c r="S92" s="246"/>
      <c r="T92" s="246"/>
      <c r="U92" s="246"/>
      <c r="V92" s="246"/>
      <c r="W92" s="246"/>
      <c r="X92" s="27"/>
      <c r="Y92" s="27"/>
      <c r="Z92" s="27"/>
      <c r="AA92" s="27"/>
      <c r="AB92" s="27"/>
      <c r="AC92" s="27"/>
      <c r="AD92" s="27"/>
      <c r="AE92" s="27"/>
    </row>
    <row r="93" spans="1:47" s="2" customFormat="1" ht="10.15" customHeight="1" x14ac:dyDescent="0.2">
      <c r="A93" s="246"/>
      <c r="B93" s="247"/>
      <c r="C93" s="246"/>
      <c r="D93" s="246"/>
      <c r="E93" s="246"/>
      <c r="F93" s="246"/>
      <c r="G93" s="246"/>
      <c r="H93" s="246"/>
      <c r="I93" s="246"/>
      <c r="J93" s="246"/>
      <c r="K93" s="246"/>
      <c r="L93" s="248"/>
      <c r="M93" s="249"/>
      <c r="N93" s="249"/>
      <c r="O93" s="249"/>
      <c r="P93" s="249"/>
      <c r="Q93" s="249"/>
      <c r="R93" s="249"/>
      <c r="S93" s="246"/>
      <c r="T93" s="246"/>
      <c r="U93" s="246"/>
      <c r="V93" s="246"/>
      <c r="W93" s="246"/>
      <c r="X93" s="27"/>
      <c r="Y93" s="27"/>
      <c r="Z93" s="27"/>
      <c r="AA93" s="27"/>
      <c r="AB93" s="27"/>
      <c r="AC93" s="27"/>
      <c r="AD93" s="27"/>
      <c r="AE93" s="27"/>
    </row>
    <row r="94" spans="1:47" s="2" customFormat="1" ht="29.25" customHeight="1" x14ac:dyDescent="0.2">
      <c r="A94" s="246"/>
      <c r="B94" s="247"/>
      <c r="C94" s="282" t="s">
        <v>98</v>
      </c>
      <c r="D94" s="263"/>
      <c r="E94" s="263"/>
      <c r="F94" s="263"/>
      <c r="G94" s="263"/>
      <c r="H94" s="263"/>
      <c r="I94" s="263"/>
      <c r="J94" s="283" t="s">
        <v>99</v>
      </c>
      <c r="K94" s="263"/>
      <c r="L94" s="248"/>
      <c r="M94" s="249"/>
      <c r="N94" s="249"/>
      <c r="O94" s="249"/>
      <c r="P94" s="249"/>
      <c r="Q94" s="249"/>
      <c r="R94" s="249"/>
      <c r="S94" s="246"/>
      <c r="T94" s="246"/>
      <c r="U94" s="246"/>
      <c r="V94" s="246"/>
      <c r="W94" s="246"/>
      <c r="X94" s="27"/>
      <c r="Y94" s="27"/>
      <c r="Z94" s="27"/>
      <c r="AA94" s="27"/>
      <c r="AB94" s="27"/>
      <c r="AC94" s="27"/>
      <c r="AD94" s="27"/>
      <c r="AE94" s="27"/>
    </row>
    <row r="95" spans="1:47" s="2" customFormat="1" ht="10.15" customHeight="1" x14ac:dyDescent="0.2">
      <c r="A95" s="246"/>
      <c r="B95" s="247"/>
      <c r="C95" s="246"/>
      <c r="D95" s="246"/>
      <c r="E95" s="246"/>
      <c r="F95" s="246"/>
      <c r="G95" s="246"/>
      <c r="H95" s="246"/>
      <c r="I95" s="246"/>
      <c r="J95" s="246"/>
      <c r="K95" s="246"/>
      <c r="L95" s="248"/>
      <c r="M95" s="249"/>
      <c r="N95" s="249"/>
      <c r="O95" s="249"/>
      <c r="P95" s="249"/>
      <c r="Q95" s="249"/>
      <c r="R95" s="249"/>
      <c r="S95" s="246"/>
      <c r="T95" s="246"/>
      <c r="U95" s="246"/>
      <c r="V95" s="246"/>
      <c r="W95" s="246"/>
      <c r="X95" s="27"/>
      <c r="Y95" s="27"/>
      <c r="Z95" s="27"/>
      <c r="AA95" s="27"/>
      <c r="AB95" s="27"/>
      <c r="AC95" s="27"/>
      <c r="AD95" s="27"/>
      <c r="AE95" s="27"/>
    </row>
    <row r="96" spans="1:47" s="2" customFormat="1" ht="22.9" customHeight="1" x14ac:dyDescent="0.2">
      <c r="A96" s="246"/>
      <c r="B96" s="247"/>
      <c r="C96" s="284" t="s">
        <v>100</v>
      </c>
      <c r="D96" s="246"/>
      <c r="E96" s="246"/>
      <c r="F96" s="246"/>
      <c r="G96" s="246"/>
      <c r="H96" s="246"/>
      <c r="I96" s="246"/>
      <c r="J96" s="258">
        <f>J125</f>
        <v>0</v>
      </c>
      <c r="K96" s="246"/>
      <c r="L96" s="248"/>
      <c r="M96" s="249"/>
      <c r="N96" s="249"/>
      <c r="O96" s="249"/>
      <c r="P96" s="249"/>
      <c r="Q96" s="249"/>
      <c r="R96" s="249"/>
      <c r="S96" s="246"/>
      <c r="T96" s="246"/>
      <c r="U96" s="246"/>
      <c r="V96" s="246"/>
      <c r="W96" s="246"/>
      <c r="X96" s="27"/>
      <c r="Y96" s="27"/>
      <c r="Z96" s="27"/>
      <c r="AA96" s="27"/>
      <c r="AB96" s="27"/>
      <c r="AC96" s="27"/>
      <c r="AD96" s="27"/>
      <c r="AE96" s="27"/>
      <c r="AU96" s="14" t="s">
        <v>101</v>
      </c>
    </row>
    <row r="97" spans="1:31" s="9" customFormat="1" ht="25.15" customHeight="1" x14ac:dyDescent="0.2">
      <c r="A97" s="285"/>
      <c r="B97" s="286"/>
      <c r="C97" s="285"/>
      <c r="D97" s="287" t="s">
        <v>102</v>
      </c>
      <c r="E97" s="288"/>
      <c r="F97" s="288"/>
      <c r="G97" s="288"/>
      <c r="H97" s="288"/>
      <c r="I97" s="288"/>
      <c r="J97" s="289">
        <f>J126</f>
        <v>0</v>
      </c>
      <c r="K97" s="285"/>
      <c r="L97" s="286"/>
      <c r="M97" s="285"/>
      <c r="N97" s="285"/>
      <c r="O97" s="285"/>
      <c r="P97" s="285"/>
      <c r="Q97" s="285"/>
      <c r="R97" s="285"/>
      <c r="S97" s="285"/>
      <c r="T97" s="285"/>
      <c r="U97" s="285"/>
      <c r="V97" s="285"/>
      <c r="W97" s="285"/>
    </row>
    <row r="98" spans="1:31" s="10" customFormat="1" ht="19.899999999999999" customHeight="1" x14ac:dyDescent="0.2">
      <c r="A98" s="326"/>
      <c r="B98" s="327"/>
      <c r="C98" s="326"/>
      <c r="D98" s="328" t="s">
        <v>103</v>
      </c>
      <c r="E98" s="329"/>
      <c r="F98" s="329"/>
      <c r="G98" s="329"/>
      <c r="H98" s="329"/>
      <c r="I98" s="329"/>
      <c r="J98" s="330">
        <f>J127</f>
        <v>0</v>
      </c>
      <c r="K98" s="326"/>
      <c r="L98" s="327"/>
      <c r="M98" s="326"/>
      <c r="N98" s="326"/>
      <c r="O98" s="326"/>
      <c r="P98" s="326"/>
      <c r="Q98" s="326"/>
      <c r="R98" s="326"/>
      <c r="S98" s="326"/>
      <c r="T98" s="326"/>
      <c r="U98" s="326"/>
      <c r="V98" s="326"/>
      <c r="W98" s="326"/>
    </row>
    <row r="99" spans="1:31" s="10" customFormat="1" ht="19.899999999999999" customHeight="1" x14ac:dyDescent="0.2">
      <c r="A99" s="326"/>
      <c r="B99" s="327"/>
      <c r="C99" s="326"/>
      <c r="D99" s="328" t="s">
        <v>104</v>
      </c>
      <c r="E99" s="329"/>
      <c r="F99" s="329"/>
      <c r="G99" s="329"/>
      <c r="H99" s="329"/>
      <c r="I99" s="329"/>
      <c r="J99" s="330">
        <f>J167</f>
        <v>0</v>
      </c>
      <c r="K99" s="326"/>
      <c r="L99" s="327"/>
      <c r="M99" s="326"/>
      <c r="N99" s="326"/>
      <c r="O99" s="326"/>
      <c r="P99" s="326"/>
      <c r="Q99" s="326"/>
      <c r="R99" s="326"/>
      <c r="S99" s="326"/>
      <c r="T99" s="326"/>
      <c r="U99" s="326"/>
      <c r="V99" s="326"/>
      <c r="W99" s="326"/>
    </row>
    <row r="100" spans="1:31" s="10" customFormat="1" ht="19.899999999999999" customHeight="1" x14ac:dyDescent="0.2">
      <c r="A100" s="326"/>
      <c r="B100" s="327"/>
      <c r="C100" s="326"/>
      <c r="D100" s="328" t="s">
        <v>105</v>
      </c>
      <c r="E100" s="329"/>
      <c r="F100" s="329"/>
      <c r="G100" s="329"/>
      <c r="H100" s="329"/>
      <c r="I100" s="329"/>
      <c r="J100" s="330">
        <f>J170</f>
        <v>0</v>
      </c>
      <c r="K100" s="326"/>
      <c r="L100" s="327"/>
      <c r="M100" s="326"/>
      <c r="N100" s="326"/>
      <c r="O100" s="326"/>
      <c r="P100" s="326"/>
      <c r="Q100" s="326"/>
      <c r="R100" s="326"/>
      <c r="S100" s="326"/>
      <c r="T100" s="326"/>
      <c r="U100" s="326"/>
      <c r="V100" s="326"/>
      <c r="W100" s="326"/>
    </row>
    <row r="101" spans="1:31" s="10" customFormat="1" ht="19.899999999999999" customHeight="1" x14ac:dyDescent="0.2">
      <c r="A101" s="326"/>
      <c r="B101" s="327"/>
      <c r="C101" s="326"/>
      <c r="D101" s="328" t="s">
        <v>106</v>
      </c>
      <c r="E101" s="329"/>
      <c r="F101" s="329"/>
      <c r="G101" s="329"/>
      <c r="H101" s="329"/>
      <c r="I101" s="329"/>
      <c r="J101" s="330">
        <f>J175</f>
        <v>0</v>
      </c>
      <c r="K101" s="326"/>
      <c r="L101" s="327"/>
      <c r="M101" s="326"/>
      <c r="N101" s="326"/>
      <c r="O101" s="326"/>
      <c r="P101" s="326"/>
      <c r="Q101" s="326"/>
      <c r="R101" s="326"/>
      <c r="S101" s="326"/>
      <c r="T101" s="326"/>
      <c r="U101" s="326"/>
      <c r="V101" s="326"/>
      <c r="W101" s="326"/>
    </row>
    <row r="102" spans="1:31" s="10" customFormat="1" ht="19.899999999999999" customHeight="1" x14ac:dyDescent="0.2">
      <c r="A102" s="326"/>
      <c r="B102" s="327"/>
      <c r="C102" s="326"/>
      <c r="D102" s="328" t="s">
        <v>107</v>
      </c>
      <c r="E102" s="329"/>
      <c r="F102" s="329"/>
      <c r="G102" s="329"/>
      <c r="H102" s="329"/>
      <c r="I102" s="329"/>
      <c r="J102" s="330">
        <f>J183</f>
        <v>0</v>
      </c>
      <c r="K102" s="326"/>
      <c r="L102" s="327"/>
      <c r="M102" s="326"/>
      <c r="N102" s="326"/>
      <c r="O102" s="326"/>
      <c r="P102" s="326"/>
      <c r="Q102" s="326"/>
      <c r="R102" s="326"/>
      <c r="S102" s="326"/>
      <c r="T102" s="326"/>
      <c r="U102" s="326"/>
      <c r="V102" s="326"/>
      <c r="W102" s="326"/>
    </row>
    <row r="103" spans="1:31" s="10" customFormat="1" ht="19.899999999999999" customHeight="1" x14ac:dyDescent="0.2">
      <c r="A103" s="326"/>
      <c r="B103" s="327"/>
      <c r="C103" s="326"/>
      <c r="D103" s="328" t="s">
        <v>108</v>
      </c>
      <c r="E103" s="329"/>
      <c r="F103" s="329"/>
      <c r="G103" s="329"/>
      <c r="H103" s="329"/>
      <c r="I103" s="329"/>
      <c r="J103" s="330">
        <f>J195</f>
        <v>0</v>
      </c>
      <c r="K103" s="326"/>
      <c r="L103" s="327"/>
      <c r="M103" s="326"/>
      <c r="N103" s="326"/>
      <c r="O103" s="326"/>
      <c r="P103" s="326"/>
      <c r="Q103" s="326"/>
      <c r="R103" s="326"/>
      <c r="S103" s="326"/>
      <c r="T103" s="326"/>
      <c r="U103" s="326"/>
      <c r="V103" s="326"/>
      <c r="W103" s="326"/>
    </row>
    <row r="104" spans="1:31" s="10" customFormat="1" ht="19.899999999999999" customHeight="1" x14ac:dyDescent="0.2">
      <c r="A104" s="326"/>
      <c r="B104" s="327"/>
      <c r="C104" s="326"/>
      <c r="D104" s="328" t="s">
        <v>109</v>
      </c>
      <c r="E104" s="329"/>
      <c r="F104" s="329"/>
      <c r="G104" s="329"/>
      <c r="H104" s="329"/>
      <c r="I104" s="329"/>
      <c r="J104" s="330">
        <f>J206</f>
        <v>0</v>
      </c>
      <c r="K104" s="326"/>
      <c r="L104" s="327"/>
      <c r="M104" s="326"/>
      <c r="N104" s="326"/>
      <c r="O104" s="326"/>
      <c r="P104" s="326"/>
      <c r="Q104" s="326"/>
      <c r="R104" s="326"/>
      <c r="S104" s="326"/>
      <c r="T104" s="326"/>
      <c r="U104" s="326"/>
      <c r="V104" s="326"/>
      <c r="W104" s="326"/>
    </row>
    <row r="105" spans="1:31" s="10" customFormat="1" ht="19.899999999999999" customHeight="1" x14ac:dyDescent="0.2">
      <c r="A105" s="326"/>
      <c r="B105" s="327"/>
      <c r="C105" s="326"/>
      <c r="D105" s="328" t="s">
        <v>110</v>
      </c>
      <c r="E105" s="329"/>
      <c r="F105" s="329"/>
      <c r="G105" s="329"/>
      <c r="H105" s="329"/>
      <c r="I105" s="329"/>
      <c r="J105" s="330">
        <f>J212</f>
        <v>0</v>
      </c>
      <c r="K105" s="326"/>
      <c r="L105" s="327"/>
      <c r="M105" s="326"/>
      <c r="N105" s="326"/>
      <c r="O105" s="326"/>
      <c r="P105" s="326"/>
      <c r="Q105" s="326"/>
      <c r="R105" s="326"/>
      <c r="S105" s="326"/>
      <c r="T105" s="326"/>
      <c r="U105" s="326"/>
      <c r="V105" s="326"/>
      <c r="W105" s="326"/>
    </row>
    <row r="106" spans="1:31" s="2" customFormat="1" ht="21.75" customHeight="1" x14ac:dyDescent="0.2">
      <c r="A106" s="246"/>
      <c r="B106" s="247"/>
      <c r="C106" s="246"/>
      <c r="D106" s="246"/>
      <c r="E106" s="246"/>
      <c r="F106" s="246"/>
      <c r="G106" s="246"/>
      <c r="H106" s="246"/>
      <c r="I106" s="246"/>
      <c r="J106" s="246"/>
      <c r="K106" s="246"/>
      <c r="L106" s="248"/>
      <c r="M106" s="249"/>
      <c r="N106" s="249"/>
      <c r="O106" s="249"/>
      <c r="P106" s="249"/>
      <c r="Q106" s="249"/>
      <c r="R106" s="249"/>
      <c r="S106" s="246"/>
      <c r="T106" s="246"/>
      <c r="U106" s="246"/>
      <c r="V106" s="246"/>
      <c r="W106" s="246"/>
      <c r="X106" s="27"/>
      <c r="Y106" s="27"/>
      <c r="Z106" s="27"/>
      <c r="AA106" s="27"/>
      <c r="AB106" s="27"/>
      <c r="AC106" s="27"/>
      <c r="AD106" s="27"/>
      <c r="AE106" s="27"/>
    </row>
    <row r="107" spans="1:31" s="2" customFormat="1" ht="7.15" customHeight="1" x14ac:dyDescent="0.2">
      <c r="A107" s="246"/>
      <c r="B107" s="277"/>
      <c r="C107" s="278"/>
      <c r="D107" s="278"/>
      <c r="E107" s="278"/>
      <c r="F107" s="278"/>
      <c r="G107" s="278"/>
      <c r="H107" s="278"/>
      <c r="I107" s="278"/>
      <c r="J107" s="278"/>
      <c r="K107" s="278"/>
      <c r="L107" s="248"/>
      <c r="M107" s="249"/>
      <c r="N107" s="249"/>
      <c r="O107" s="249"/>
      <c r="P107" s="249"/>
      <c r="Q107" s="249"/>
      <c r="R107" s="249"/>
      <c r="S107" s="246"/>
      <c r="T107" s="246"/>
      <c r="U107" s="246"/>
      <c r="V107" s="246"/>
      <c r="W107" s="246"/>
      <c r="X107" s="27"/>
      <c r="Y107" s="27"/>
      <c r="Z107" s="27"/>
      <c r="AA107" s="27"/>
      <c r="AB107" s="27"/>
      <c r="AC107" s="27"/>
      <c r="AD107" s="27"/>
      <c r="AE107" s="27"/>
    </row>
    <row r="108" spans="1:31" x14ac:dyDescent="0.2">
      <c r="A108" s="239"/>
      <c r="B108" s="239"/>
      <c r="C108" s="239"/>
      <c r="D108" s="239"/>
      <c r="E108" s="239"/>
      <c r="F108" s="239"/>
      <c r="G108" s="239"/>
      <c r="H108" s="239"/>
      <c r="I108" s="239"/>
      <c r="J108" s="239"/>
      <c r="K108" s="239"/>
      <c r="L108" s="239"/>
      <c r="M108" s="239"/>
      <c r="N108" s="239"/>
      <c r="O108" s="239"/>
      <c r="P108" s="239"/>
      <c r="Q108" s="239"/>
      <c r="R108" s="239"/>
      <c r="S108" s="239"/>
      <c r="T108" s="239"/>
      <c r="U108" s="239"/>
      <c r="V108" s="239"/>
      <c r="W108" s="239"/>
    </row>
    <row r="109" spans="1:31" x14ac:dyDescent="0.2">
      <c r="A109" s="239"/>
      <c r="B109" s="239"/>
      <c r="C109" s="239"/>
      <c r="D109" s="239"/>
      <c r="E109" s="239"/>
      <c r="F109" s="239"/>
      <c r="G109" s="239"/>
      <c r="H109" s="239"/>
      <c r="I109" s="239"/>
      <c r="J109" s="239"/>
      <c r="K109" s="239"/>
      <c r="L109" s="239"/>
      <c r="M109" s="239"/>
      <c r="N109" s="239"/>
      <c r="O109" s="239"/>
      <c r="P109" s="239"/>
      <c r="Q109" s="239"/>
      <c r="R109" s="239"/>
      <c r="S109" s="239"/>
      <c r="T109" s="239"/>
      <c r="U109" s="239"/>
      <c r="V109" s="239"/>
      <c r="W109" s="239"/>
    </row>
    <row r="110" spans="1:31" x14ac:dyDescent="0.2">
      <c r="A110" s="239"/>
      <c r="B110" s="239"/>
      <c r="C110" s="239"/>
      <c r="D110" s="239"/>
      <c r="E110" s="239"/>
      <c r="F110" s="239"/>
      <c r="G110" s="239"/>
      <c r="H110" s="239"/>
      <c r="I110" s="239"/>
      <c r="J110" s="239"/>
      <c r="K110" s="239"/>
      <c r="L110" s="239"/>
      <c r="M110" s="239"/>
      <c r="N110" s="239"/>
      <c r="O110" s="239"/>
      <c r="P110" s="239"/>
      <c r="Q110" s="239"/>
      <c r="R110" s="239"/>
      <c r="S110" s="239"/>
      <c r="T110" s="239"/>
      <c r="U110" s="239"/>
      <c r="V110" s="239"/>
      <c r="W110" s="239"/>
    </row>
    <row r="111" spans="1:31" s="2" customFormat="1" ht="7.15" customHeight="1" x14ac:dyDescent="0.2">
      <c r="A111" s="246"/>
      <c r="B111" s="279"/>
      <c r="C111" s="280"/>
      <c r="D111" s="280"/>
      <c r="E111" s="280"/>
      <c r="F111" s="280"/>
      <c r="G111" s="280"/>
      <c r="H111" s="280"/>
      <c r="I111" s="280"/>
      <c r="J111" s="280"/>
      <c r="K111" s="280"/>
      <c r="L111" s="248"/>
      <c r="M111" s="249"/>
      <c r="N111" s="249"/>
      <c r="O111" s="249"/>
      <c r="P111" s="249"/>
      <c r="Q111" s="249"/>
      <c r="R111" s="249"/>
      <c r="S111" s="246"/>
      <c r="T111" s="246"/>
      <c r="U111" s="246"/>
      <c r="V111" s="246"/>
      <c r="W111" s="246"/>
      <c r="X111" s="27"/>
      <c r="Y111" s="27"/>
      <c r="Z111" s="27"/>
      <c r="AA111" s="27"/>
      <c r="AB111" s="27"/>
      <c r="AC111" s="27"/>
      <c r="AD111" s="27"/>
      <c r="AE111" s="27"/>
    </row>
    <row r="112" spans="1:31" s="2" customFormat="1" ht="25.15" customHeight="1" x14ac:dyDescent="0.2">
      <c r="A112" s="246"/>
      <c r="B112" s="247"/>
      <c r="C112" s="243" t="s">
        <v>111</v>
      </c>
      <c r="D112" s="246"/>
      <c r="E112" s="246"/>
      <c r="F112" s="246"/>
      <c r="G112" s="246"/>
      <c r="H112" s="246"/>
      <c r="I112" s="246"/>
      <c r="J112" s="246"/>
      <c r="K112" s="246"/>
      <c r="L112" s="248"/>
      <c r="M112" s="249"/>
      <c r="N112" s="249"/>
      <c r="O112" s="249"/>
      <c r="P112" s="249"/>
      <c r="Q112" s="249"/>
      <c r="R112" s="249"/>
      <c r="S112" s="246"/>
      <c r="T112" s="246"/>
      <c r="U112" s="246"/>
      <c r="V112" s="246"/>
      <c r="W112" s="246"/>
      <c r="X112" s="27"/>
      <c r="Y112" s="27"/>
      <c r="Z112" s="27"/>
      <c r="AA112" s="27"/>
      <c r="AB112" s="27"/>
      <c r="AC112" s="27"/>
      <c r="AD112" s="27"/>
      <c r="AE112" s="27"/>
    </row>
    <row r="113" spans="1:65" s="2" customFormat="1" ht="7.15" customHeight="1" x14ac:dyDescent="0.2">
      <c r="A113" s="246"/>
      <c r="B113" s="247"/>
      <c r="C113" s="246"/>
      <c r="D113" s="246"/>
      <c r="E113" s="246"/>
      <c r="F113" s="246"/>
      <c r="G113" s="246"/>
      <c r="H113" s="246"/>
      <c r="I113" s="246"/>
      <c r="J113" s="246"/>
      <c r="K113" s="246"/>
      <c r="L113" s="248"/>
      <c r="M113" s="249"/>
      <c r="N113" s="249"/>
      <c r="O113" s="249"/>
      <c r="P113" s="249"/>
      <c r="Q113" s="249"/>
      <c r="R113" s="249"/>
      <c r="S113" s="246"/>
      <c r="T113" s="246"/>
      <c r="U113" s="246"/>
      <c r="V113" s="246"/>
      <c r="W113" s="246"/>
      <c r="X113" s="27"/>
      <c r="Y113" s="27"/>
      <c r="Z113" s="27"/>
      <c r="AA113" s="27"/>
      <c r="AB113" s="27"/>
      <c r="AC113" s="27"/>
      <c r="AD113" s="27"/>
      <c r="AE113" s="27"/>
    </row>
    <row r="114" spans="1:65" s="2" customFormat="1" ht="12" customHeight="1" x14ac:dyDescent="0.2">
      <c r="A114" s="246"/>
      <c r="B114" s="247"/>
      <c r="C114" s="245" t="s">
        <v>16</v>
      </c>
      <c r="D114" s="246"/>
      <c r="E114" s="246"/>
      <c r="F114" s="246"/>
      <c r="G114" s="246"/>
      <c r="H114" s="246"/>
      <c r="I114" s="246"/>
      <c r="J114" s="246"/>
      <c r="K114" s="246"/>
      <c r="L114" s="248"/>
      <c r="M114" s="249"/>
      <c r="N114" s="249"/>
      <c r="O114" s="249"/>
      <c r="P114" s="249"/>
      <c r="Q114" s="249"/>
      <c r="R114" s="249"/>
      <c r="S114" s="246"/>
      <c r="T114" s="246"/>
      <c r="U114" s="246"/>
      <c r="V114" s="246"/>
      <c r="W114" s="246"/>
      <c r="X114" s="27"/>
      <c r="Y114" s="27"/>
      <c r="Z114" s="27"/>
      <c r="AA114" s="27"/>
      <c r="AB114" s="27"/>
      <c r="AC114" s="27"/>
      <c r="AD114" s="27"/>
      <c r="AE114" s="27"/>
    </row>
    <row r="115" spans="1:65" s="2" customFormat="1" ht="16.5" customHeight="1" x14ac:dyDescent="0.2">
      <c r="A115" s="246"/>
      <c r="B115" s="247"/>
      <c r="C115" s="246"/>
      <c r="D115" s="246"/>
      <c r="E115" s="386" t="str">
        <f>E7</f>
        <v>Most DLH-01M a oprava místní komunikace ul. Hlavní, Dlouhoňovice</v>
      </c>
      <c r="F115" s="387"/>
      <c r="G115" s="387"/>
      <c r="H115" s="387"/>
      <c r="I115" s="246"/>
      <c r="J115" s="246"/>
      <c r="K115" s="246"/>
      <c r="L115" s="248"/>
      <c r="M115" s="249"/>
      <c r="N115" s="249"/>
      <c r="O115" s="249"/>
      <c r="P115" s="249"/>
      <c r="Q115" s="249"/>
      <c r="R115" s="249"/>
      <c r="S115" s="246"/>
      <c r="T115" s="246"/>
      <c r="U115" s="246"/>
      <c r="V115" s="246"/>
      <c r="W115" s="246"/>
      <c r="X115" s="27"/>
      <c r="Y115" s="27"/>
      <c r="Z115" s="27"/>
      <c r="AA115" s="27"/>
      <c r="AB115" s="27"/>
      <c r="AC115" s="27"/>
      <c r="AD115" s="27"/>
      <c r="AE115" s="27"/>
    </row>
    <row r="116" spans="1:65" s="2" customFormat="1" ht="12" customHeight="1" x14ac:dyDescent="0.2">
      <c r="A116" s="246"/>
      <c r="B116" s="247"/>
      <c r="C116" s="245" t="s">
        <v>95</v>
      </c>
      <c r="D116" s="246"/>
      <c r="E116" s="246"/>
      <c r="F116" s="246"/>
      <c r="G116" s="246"/>
      <c r="H116" s="246"/>
      <c r="I116" s="246"/>
      <c r="J116" s="246"/>
      <c r="K116" s="246"/>
      <c r="L116" s="248"/>
      <c r="M116" s="249"/>
      <c r="N116" s="249"/>
      <c r="O116" s="249"/>
      <c r="P116" s="249"/>
      <c r="Q116" s="249"/>
      <c r="R116" s="249"/>
      <c r="S116" s="246"/>
      <c r="T116" s="246"/>
      <c r="U116" s="246"/>
      <c r="V116" s="246"/>
      <c r="W116" s="246"/>
      <c r="X116" s="27"/>
      <c r="Y116" s="27"/>
      <c r="Z116" s="27"/>
      <c r="AA116" s="27"/>
      <c r="AB116" s="27"/>
      <c r="AC116" s="27"/>
      <c r="AD116" s="27"/>
      <c r="AE116" s="27"/>
    </row>
    <row r="117" spans="1:65" s="2" customFormat="1" ht="16.5" customHeight="1" x14ac:dyDescent="0.2">
      <c r="A117" s="246"/>
      <c r="B117" s="247"/>
      <c r="C117" s="246"/>
      <c r="D117" s="246"/>
      <c r="E117" s="384" t="str">
        <f>E9</f>
        <v>SO 101 - Komunikace</v>
      </c>
      <c r="F117" s="385"/>
      <c r="G117" s="385"/>
      <c r="H117" s="385"/>
      <c r="I117" s="246"/>
      <c r="J117" s="246"/>
      <c r="K117" s="246"/>
      <c r="L117" s="248"/>
      <c r="M117" s="249"/>
      <c r="N117" s="249"/>
      <c r="O117" s="249"/>
      <c r="P117" s="249"/>
      <c r="Q117" s="249"/>
      <c r="R117" s="249"/>
      <c r="S117" s="246"/>
      <c r="T117" s="246"/>
      <c r="U117" s="246"/>
      <c r="V117" s="246"/>
      <c r="W117" s="246"/>
      <c r="X117" s="27"/>
      <c r="Y117" s="27"/>
      <c r="Z117" s="27"/>
      <c r="AA117" s="27"/>
      <c r="AB117" s="27"/>
      <c r="AC117" s="27"/>
      <c r="AD117" s="27"/>
      <c r="AE117" s="27"/>
    </row>
    <row r="118" spans="1:65" s="2" customFormat="1" ht="7.15" customHeight="1" x14ac:dyDescent="0.2">
      <c r="A118" s="246"/>
      <c r="B118" s="247"/>
      <c r="C118" s="246"/>
      <c r="D118" s="246"/>
      <c r="E118" s="246"/>
      <c r="F118" s="246"/>
      <c r="G118" s="246"/>
      <c r="H118" s="246"/>
      <c r="I118" s="246"/>
      <c r="J118" s="246"/>
      <c r="K118" s="246"/>
      <c r="L118" s="248"/>
      <c r="M118" s="249"/>
      <c r="N118" s="249"/>
      <c r="O118" s="249"/>
      <c r="P118" s="249"/>
      <c r="Q118" s="249"/>
      <c r="R118" s="249"/>
      <c r="S118" s="246"/>
      <c r="T118" s="246"/>
      <c r="U118" s="246"/>
      <c r="V118" s="246"/>
      <c r="W118" s="246"/>
      <c r="X118" s="27"/>
      <c r="Y118" s="27"/>
      <c r="Z118" s="27"/>
      <c r="AA118" s="27"/>
      <c r="AB118" s="27"/>
      <c r="AC118" s="27"/>
      <c r="AD118" s="27"/>
      <c r="AE118" s="27"/>
    </row>
    <row r="119" spans="1:65" s="2" customFormat="1" ht="12" customHeight="1" x14ac:dyDescent="0.2">
      <c r="A119" s="246"/>
      <c r="B119" s="247"/>
      <c r="C119" s="245" t="s">
        <v>20</v>
      </c>
      <c r="D119" s="246"/>
      <c r="E119" s="246"/>
      <c r="F119" s="250" t="str">
        <f>F12</f>
        <v xml:space="preserve"> </v>
      </c>
      <c r="G119" s="246"/>
      <c r="H119" s="246"/>
      <c r="I119" s="245" t="s">
        <v>22</v>
      </c>
      <c r="J119" s="251" t="str">
        <f>IF(J12="","",J12)</f>
        <v>12. 6. 2020</v>
      </c>
      <c r="K119" s="246"/>
      <c r="L119" s="248"/>
      <c r="M119" s="249"/>
      <c r="N119" s="249"/>
      <c r="O119" s="249"/>
      <c r="P119" s="249"/>
      <c r="Q119" s="249"/>
      <c r="R119" s="249"/>
      <c r="S119" s="246"/>
      <c r="T119" s="246"/>
      <c r="U119" s="246"/>
      <c r="V119" s="246"/>
      <c r="W119" s="246"/>
      <c r="X119" s="27"/>
      <c r="Y119" s="27"/>
      <c r="Z119" s="27"/>
      <c r="AA119" s="27"/>
      <c r="AB119" s="27"/>
      <c r="AC119" s="27"/>
      <c r="AD119" s="27"/>
      <c r="AE119" s="27"/>
    </row>
    <row r="120" spans="1:65" s="2" customFormat="1" ht="7.15" customHeight="1" x14ac:dyDescent="0.2">
      <c r="A120" s="246"/>
      <c r="B120" s="247"/>
      <c r="C120" s="246"/>
      <c r="D120" s="246"/>
      <c r="E120" s="246"/>
      <c r="F120" s="246"/>
      <c r="G120" s="246"/>
      <c r="H120" s="246"/>
      <c r="I120" s="246"/>
      <c r="J120" s="246"/>
      <c r="K120" s="246"/>
      <c r="L120" s="248"/>
      <c r="M120" s="249"/>
      <c r="N120" s="249"/>
      <c r="O120" s="249"/>
      <c r="P120" s="249"/>
      <c r="Q120" s="249"/>
      <c r="R120" s="249"/>
      <c r="S120" s="246"/>
      <c r="T120" s="246"/>
      <c r="U120" s="246"/>
      <c r="V120" s="246"/>
      <c r="W120" s="246"/>
      <c r="X120" s="27"/>
      <c r="Y120" s="27"/>
      <c r="Z120" s="27"/>
      <c r="AA120" s="27"/>
      <c r="AB120" s="27"/>
      <c r="AC120" s="27"/>
      <c r="AD120" s="27"/>
      <c r="AE120" s="27"/>
    </row>
    <row r="121" spans="1:65" s="2" customFormat="1" ht="15.2" customHeight="1" x14ac:dyDescent="0.2">
      <c r="A121" s="246"/>
      <c r="B121" s="247"/>
      <c r="C121" s="245" t="s">
        <v>24</v>
      </c>
      <c r="D121" s="246"/>
      <c r="E121" s="246"/>
      <c r="F121" s="250" t="str">
        <f>E15</f>
        <v xml:space="preserve"> </v>
      </c>
      <c r="G121" s="246"/>
      <c r="H121" s="246"/>
      <c r="I121" s="245" t="s">
        <v>29</v>
      </c>
      <c r="J121" s="281" t="str">
        <f>E21</f>
        <v xml:space="preserve"> </v>
      </c>
      <c r="K121" s="246"/>
      <c r="L121" s="248"/>
      <c r="M121" s="249"/>
      <c r="N121" s="249"/>
      <c r="O121" s="249"/>
      <c r="P121" s="249"/>
      <c r="Q121" s="249"/>
      <c r="R121" s="249"/>
      <c r="S121" s="246"/>
      <c r="T121" s="246"/>
      <c r="U121" s="246"/>
      <c r="V121" s="246"/>
      <c r="W121" s="246"/>
      <c r="X121" s="27"/>
      <c r="Y121" s="27"/>
      <c r="Z121" s="27"/>
      <c r="AA121" s="27"/>
      <c r="AB121" s="27"/>
      <c r="AC121" s="27"/>
      <c r="AD121" s="27"/>
      <c r="AE121" s="27"/>
    </row>
    <row r="122" spans="1:65" s="2" customFormat="1" ht="15.2" customHeight="1" x14ac:dyDescent="0.2">
      <c r="A122" s="246"/>
      <c r="B122" s="247"/>
      <c r="C122" s="245" t="s">
        <v>27</v>
      </c>
      <c r="D122" s="246"/>
      <c r="E122" s="246"/>
      <c r="F122" s="250" t="str">
        <f>IF(E18="","",E18)</f>
        <v>Vyplň údaj</v>
      </c>
      <c r="G122" s="246"/>
      <c r="H122" s="246"/>
      <c r="I122" s="245" t="s">
        <v>31</v>
      </c>
      <c r="J122" s="281" t="str">
        <f>E24</f>
        <v xml:space="preserve"> </v>
      </c>
      <c r="K122" s="246"/>
      <c r="L122" s="248"/>
      <c r="M122" s="249"/>
      <c r="N122" s="249"/>
      <c r="O122" s="249"/>
      <c r="P122" s="249"/>
      <c r="Q122" s="249"/>
      <c r="R122" s="249"/>
      <c r="S122" s="246"/>
      <c r="T122" s="246"/>
      <c r="U122" s="246"/>
      <c r="V122" s="246"/>
      <c r="W122" s="246"/>
      <c r="X122" s="27"/>
      <c r="Y122" s="27"/>
      <c r="Z122" s="27"/>
      <c r="AA122" s="27"/>
      <c r="AB122" s="27"/>
      <c r="AC122" s="27"/>
      <c r="AD122" s="27"/>
      <c r="AE122" s="27"/>
    </row>
    <row r="123" spans="1:65" s="2" customFormat="1" ht="10.15" customHeight="1" x14ac:dyDescent="0.2">
      <c r="A123" s="246"/>
      <c r="B123" s="247"/>
      <c r="C123" s="246"/>
      <c r="D123" s="246"/>
      <c r="E123" s="246"/>
      <c r="F123" s="246"/>
      <c r="G123" s="246"/>
      <c r="H123" s="246"/>
      <c r="I123" s="246"/>
      <c r="J123" s="246"/>
      <c r="K123" s="246"/>
      <c r="L123" s="248"/>
      <c r="M123" s="249"/>
      <c r="N123" s="249"/>
      <c r="O123" s="249"/>
      <c r="P123" s="249"/>
      <c r="Q123" s="249"/>
      <c r="R123" s="249"/>
      <c r="S123" s="246"/>
      <c r="T123" s="246"/>
      <c r="U123" s="246"/>
      <c r="V123" s="246"/>
      <c r="W123" s="246"/>
      <c r="X123" s="27"/>
      <c r="Y123" s="27"/>
      <c r="Z123" s="27"/>
      <c r="AA123" s="27"/>
      <c r="AB123" s="27"/>
      <c r="AC123" s="27"/>
      <c r="AD123" s="27"/>
      <c r="AE123" s="27"/>
    </row>
    <row r="124" spans="1:65" s="11" customFormat="1" ht="29.25" customHeight="1" x14ac:dyDescent="0.2">
      <c r="A124" s="290"/>
      <c r="B124" s="291"/>
      <c r="C124" s="292" t="s">
        <v>112</v>
      </c>
      <c r="D124" s="293" t="s">
        <v>59</v>
      </c>
      <c r="E124" s="293" t="s">
        <v>55</v>
      </c>
      <c r="F124" s="293" t="s">
        <v>56</v>
      </c>
      <c r="G124" s="293" t="s">
        <v>113</v>
      </c>
      <c r="H124" s="293" t="s">
        <v>114</v>
      </c>
      <c r="I124" s="293" t="s">
        <v>115</v>
      </c>
      <c r="J124" s="294" t="s">
        <v>99</v>
      </c>
      <c r="K124" s="295" t="s">
        <v>116</v>
      </c>
      <c r="L124" s="296"/>
      <c r="M124" s="297" t="s">
        <v>1</v>
      </c>
      <c r="N124" s="298" t="s">
        <v>38</v>
      </c>
      <c r="O124" s="298" t="s">
        <v>117</v>
      </c>
      <c r="P124" s="298" t="s">
        <v>118</v>
      </c>
      <c r="Q124" s="298" t="s">
        <v>119</v>
      </c>
      <c r="R124" s="298" t="s">
        <v>120</v>
      </c>
      <c r="S124" s="298" t="s">
        <v>121</v>
      </c>
      <c r="T124" s="299" t="s">
        <v>122</v>
      </c>
      <c r="U124" s="290"/>
      <c r="V124" s="290"/>
      <c r="W124" s="290"/>
      <c r="X124" s="131"/>
      <c r="Y124" s="131"/>
      <c r="Z124" s="131"/>
      <c r="AA124" s="131"/>
      <c r="AB124" s="131"/>
      <c r="AC124" s="131"/>
      <c r="AD124" s="131"/>
      <c r="AE124" s="131"/>
    </row>
    <row r="125" spans="1:65" s="2" customFormat="1" ht="22.9" customHeight="1" x14ac:dyDescent="0.25">
      <c r="A125" s="246"/>
      <c r="B125" s="247"/>
      <c r="C125" s="300" t="s">
        <v>123</v>
      </c>
      <c r="D125" s="246"/>
      <c r="E125" s="246"/>
      <c r="F125" s="246"/>
      <c r="G125" s="246"/>
      <c r="H125" s="246"/>
      <c r="I125" s="246"/>
      <c r="J125" s="301">
        <f>BK125</f>
        <v>0</v>
      </c>
      <c r="K125" s="246"/>
      <c r="L125" s="247"/>
      <c r="M125" s="302"/>
      <c r="N125" s="303"/>
      <c r="O125" s="256"/>
      <c r="P125" s="304">
        <f>P126</f>
        <v>0</v>
      </c>
      <c r="Q125" s="256"/>
      <c r="R125" s="304">
        <f>R126</f>
        <v>151.94564702</v>
      </c>
      <c r="S125" s="256"/>
      <c r="T125" s="305">
        <f>T126</f>
        <v>468.84249999999997</v>
      </c>
      <c r="U125" s="246"/>
      <c r="V125" s="246"/>
      <c r="W125" s="246"/>
      <c r="X125" s="27"/>
      <c r="Y125" s="27"/>
      <c r="Z125" s="27"/>
      <c r="AA125" s="27"/>
      <c r="AB125" s="27"/>
      <c r="AC125" s="27"/>
      <c r="AD125" s="27"/>
      <c r="AE125" s="27"/>
      <c r="AT125" s="14" t="s">
        <v>73</v>
      </c>
      <c r="AU125" s="14" t="s">
        <v>101</v>
      </c>
      <c r="BK125" s="142">
        <f>BK126</f>
        <v>0</v>
      </c>
    </row>
    <row r="126" spans="1:65" s="12" customFormat="1" ht="25.9" customHeight="1" x14ac:dyDescent="0.2">
      <c r="A126" s="306"/>
      <c r="B126" s="307"/>
      <c r="C126" s="306"/>
      <c r="D126" s="308" t="s">
        <v>73</v>
      </c>
      <c r="E126" s="309" t="s">
        <v>124</v>
      </c>
      <c r="F126" s="309" t="s">
        <v>125</v>
      </c>
      <c r="G126" s="306"/>
      <c r="H126" s="306"/>
      <c r="I126" s="306"/>
      <c r="J126" s="310">
        <f>BK126</f>
        <v>0</v>
      </c>
      <c r="K126" s="306"/>
      <c r="L126" s="307"/>
      <c r="M126" s="311"/>
      <c r="N126" s="312"/>
      <c r="O126" s="312"/>
      <c r="P126" s="313">
        <f>P127+P167+P170+P175+P183+P195+P206+P212</f>
        <v>0</v>
      </c>
      <c r="Q126" s="312"/>
      <c r="R126" s="313">
        <f>R127+R167+R170+R175+R183+R195+R206+R212</f>
        <v>151.94564702</v>
      </c>
      <c r="S126" s="312"/>
      <c r="T126" s="314">
        <f>T127+T167+T170+T175+T183+T195+T206+T212</f>
        <v>468.84249999999997</v>
      </c>
      <c r="U126" s="306"/>
      <c r="V126" s="306"/>
      <c r="W126" s="306"/>
      <c r="AR126" s="144" t="s">
        <v>82</v>
      </c>
      <c r="AT126" s="152" t="s">
        <v>73</v>
      </c>
      <c r="AU126" s="152" t="s">
        <v>74</v>
      </c>
      <c r="AY126" s="144" t="s">
        <v>126</v>
      </c>
      <c r="BK126" s="153">
        <f>BK127+BK167+BK170+BK175+BK183+BK195+BK206+BK212</f>
        <v>0</v>
      </c>
    </row>
    <row r="127" spans="1:65" s="12" customFormat="1" ht="22.9" customHeight="1" x14ac:dyDescent="0.2">
      <c r="A127" s="306"/>
      <c r="B127" s="307"/>
      <c r="C127" s="306"/>
      <c r="D127" s="308" t="s">
        <v>73</v>
      </c>
      <c r="E127" s="331" t="s">
        <v>82</v>
      </c>
      <c r="F127" s="331" t="s">
        <v>127</v>
      </c>
      <c r="G127" s="306"/>
      <c r="H127" s="306"/>
      <c r="I127" s="306"/>
      <c r="J127" s="332">
        <f>BK127</f>
        <v>0</v>
      </c>
      <c r="K127" s="306"/>
      <c r="L127" s="307"/>
      <c r="M127" s="311"/>
      <c r="N127" s="312"/>
      <c r="O127" s="312"/>
      <c r="P127" s="313">
        <f>SUM(P128:P166)</f>
        <v>0</v>
      </c>
      <c r="Q127" s="312"/>
      <c r="R127" s="313">
        <f>SUM(R128:R166)</f>
        <v>77.966094200000001</v>
      </c>
      <c r="S127" s="312"/>
      <c r="T127" s="314">
        <f>SUM(T128:T166)</f>
        <v>465.72099999999995</v>
      </c>
      <c r="U127" s="306"/>
      <c r="V127" s="306"/>
      <c r="W127" s="306"/>
      <c r="AR127" s="144" t="s">
        <v>82</v>
      </c>
      <c r="AT127" s="152" t="s">
        <v>73</v>
      </c>
      <c r="AU127" s="152" t="s">
        <v>82</v>
      </c>
      <c r="AY127" s="144" t="s">
        <v>126</v>
      </c>
      <c r="BK127" s="153">
        <f>SUM(BK128:BK166)</f>
        <v>0</v>
      </c>
    </row>
    <row r="128" spans="1:65" s="2" customFormat="1" ht="21.75" customHeight="1" x14ac:dyDescent="0.2">
      <c r="A128" s="246"/>
      <c r="B128" s="247"/>
      <c r="C128" s="232" t="s">
        <v>82</v>
      </c>
      <c r="D128" s="232" t="s">
        <v>128</v>
      </c>
      <c r="E128" s="233" t="s">
        <v>129</v>
      </c>
      <c r="F128" s="234" t="s">
        <v>130</v>
      </c>
      <c r="G128" s="235" t="s">
        <v>131</v>
      </c>
      <c r="H128" s="236">
        <v>762</v>
      </c>
      <c r="I128" s="158"/>
      <c r="J128" s="238">
        <f t="shared" ref="J128:J166" si="0">ROUND(I128*H128,2)</f>
        <v>0</v>
      </c>
      <c r="K128" s="315"/>
      <c r="L128" s="247"/>
      <c r="M128" s="316" t="s">
        <v>1</v>
      </c>
      <c r="N128" s="317" t="s">
        <v>39</v>
      </c>
      <c r="O128" s="318"/>
      <c r="P128" s="319">
        <f t="shared" ref="P128:P166" si="1">O128*H128</f>
        <v>0</v>
      </c>
      <c r="Q128" s="319">
        <v>0</v>
      </c>
      <c r="R128" s="319">
        <f t="shared" ref="R128:R166" si="2">Q128*H128</f>
        <v>0</v>
      </c>
      <c r="S128" s="319">
        <v>0.28999999999999998</v>
      </c>
      <c r="T128" s="320">
        <f t="shared" ref="T128:T166" si="3">S128*H128</f>
        <v>220.98</v>
      </c>
      <c r="U128" s="246"/>
      <c r="V128" s="246"/>
      <c r="W128" s="246"/>
      <c r="X128" s="27"/>
      <c r="Y128" s="27"/>
      <c r="Z128" s="27"/>
      <c r="AA128" s="27"/>
      <c r="AB128" s="27"/>
      <c r="AC128" s="27"/>
      <c r="AD128" s="27"/>
      <c r="AE128" s="27"/>
      <c r="AR128" s="160" t="s">
        <v>132</v>
      </c>
      <c r="AT128" s="160" t="s">
        <v>128</v>
      </c>
      <c r="AU128" s="160" t="s">
        <v>84</v>
      </c>
      <c r="AY128" s="14" t="s">
        <v>126</v>
      </c>
      <c r="BE128" s="161">
        <f t="shared" ref="BE128:BE166" si="4">IF(N128="základní",J128,0)</f>
        <v>0</v>
      </c>
      <c r="BF128" s="161">
        <f t="shared" ref="BF128:BF166" si="5">IF(N128="snížená",J128,0)</f>
        <v>0</v>
      </c>
      <c r="BG128" s="161">
        <f t="shared" ref="BG128:BG166" si="6">IF(N128="zákl. přenesená",J128,0)</f>
        <v>0</v>
      </c>
      <c r="BH128" s="161">
        <f t="shared" ref="BH128:BH166" si="7">IF(N128="sníž. přenesená",J128,0)</f>
        <v>0</v>
      </c>
      <c r="BI128" s="161">
        <f t="shared" ref="BI128:BI166" si="8">IF(N128="nulová",J128,0)</f>
        <v>0</v>
      </c>
      <c r="BJ128" s="14" t="s">
        <v>82</v>
      </c>
      <c r="BK128" s="161">
        <f t="shared" ref="BK128:BK166" si="9">ROUND(I128*H128,2)</f>
        <v>0</v>
      </c>
      <c r="BL128" s="14" t="s">
        <v>132</v>
      </c>
      <c r="BM128" s="160" t="s">
        <v>133</v>
      </c>
    </row>
    <row r="129" spans="1:65" s="2" customFormat="1" ht="21.75" customHeight="1" x14ac:dyDescent="0.2">
      <c r="A129" s="246"/>
      <c r="B129" s="247"/>
      <c r="C129" s="232" t="s">
        <v>84</v>
      </c>
      <c r="D129" s="232" t="s">
        <v>128</v>
      </c>
      <c r="E129" s="233" t="s">
        <v>134</v>
      </c>
      <c r="F129" s="234" t="s">
        <v>135</v>
      </c>
      <c r="G129" s="235" t="s">
        <v>131</v>
      </c>
      <c r="H129" s="236">
        <v>762</v>
      </c>
      <c r="I129" s="158"/>
      <c r="J129" s="238">
        <f t="shared" si="0"/>
        <v>0</v>
      </c>
      <c r="K129" s="315"/>
      <c r="L129" s="247"/>
      <c r="M129" s="316" t="s">
        <v>1</v>
      </c>
      <c r="N129" s="317" t="s">
        <v>39</v>
      </c>
      <c r="O129" s="318"/>
      <c r="P129" s="319">
        <f t="shared" si="1"/>
        <v>0</v>
      </c>
      <c r="Q129" s="319">
        <v>0</v>
      </c>
      <c r="R129" s="319">
        <f t="shared" si="2"/>
        <v>0</v>
      </c>
      <c r="S129" s="319">
        <v>0.316</v>
      </c>
      <c r="T129" s="320">
        <f t="shared" si="3"/>
        <v>240.792</v>
      </c>
      <c r="U129" s="246"/>
      <c r="V129" s="246"/>
      <c r="W129" s="246"/>
      <c r="X129" s="27"/>
      <c r="Y129" s="27"/>
      <c r="Z129" s="27"/>
      <c r="AA129" s="27"/>
      <c r="AB129" s="27"/>
      <c r="AC129" s="27"/>
      <c r="AD129" s="27"/>
      <c r="AE129" s="27"/>
      <c r="AR129" s="160" t="s">
        <v>132</v>
      </c>
      <c r="AT129" s="160" t="s">
        <v>128</v>
      </c>
      <c r="AU129" s="160" t="s">
        <v>84</v>
      </c>
      <c r="AY129" s="14" t="s">
        <v>126</v>
      </c>
      <c r="BE129" s="161">
        <f t="shared" si="4"/>
        <v>0</v>
      </c>
      <c r="BF129" s="161">
        <f t="shared" si="5"/>
        <v>0</v>
      </c>
      <c r="BG129" s="161">
        <f t="shared" si="6"/>
        <v>0</v>
      </c>
      <c r="BH129" s="161">
        <f t="shared" si="7"/>
        <v>0</v>
      </c>
      <c r="BI129" s="161">
        <f t="shared" si="8"/>
        <v>0</v>
      </c>
      <c r="BJ129" s="14" t="s">
        <v>82</v>
      </c>
      <c r="BK129" s="161">
        <f t="shared" si="9"/>
        <v>0</v>
      </c>
      <c r="BL129" s="14" t="s">
        <v>132</v>
      </c>
      <c r="BM129" s="160" t="s">
        <v>136</v>
      </c>
    </row>
    <row r="130" spans="1:65" s="2" customFormat="1" ht="21.75" customHeight="1" x14ac:dyDescent="0.2">
      <c r="A130" s="246"/>
      <c r="B130" s="247"/>
      <c r="C130" s="232" t="s">
        <v>137</v>
      </c>
      <c r="D130" s="232" t="s">
        <v>128</v>
      </c>
      <c r="E130" s="233" t="s">
        <v>138</v>
      </c>
      <c r="F130" s="234" t="s">
        <v>139</v>
      </c>
      <c r="G130" s="235" t="s">
        <v>131</v>
      </c>
      <c r="H130" s="236">
        <v>11</v>
      </c>
      <c r="I130" s="158"/>
      <c r="J130" s="238">
        <f t="shared" si="0"/>
        <v>0</v>
      </c>
      <c r="K130" s="315"/>
      <c r="L130" s="247"/>
      <c r="M130" s="316" t="s">
        <v>1</v>
      </c>
      <c r="N130" s="317" t="s">
        <v>39</v>
      </c>
      <c r="O130" s="318"/>
      <c r="P130" s="319">
        <f t="shared" si="1"/>
        <v>0</v>
      </c>
      <c r="Q130" s="319">
        <v>3.0000000000000001E-5</v>
      </c>
      <c r="R130" s="319">
        <f t="shared" si="2"/>
        <v>3.3E-4</v>
      </c>
      <c r="S130" s="319">
        <v>0.10299999999999999</v>
      </c>
      <c r="T130" s="320">
        <f t="shared" si="3"/>
        <v>1.133</v>
      </c>
      <c r="U130" s="246"/>
      <c r="V130" s="246"/>
      <c r="W130" s="246"/>
      <c r="X130" s="27"/>
      <c r="Y130" s="27"/>
      <c r="Z130" s="27"/>
      <c r="AA130" s="27"/>
      <c r="AB130" s="27"/>
      <c r="AC130" s="27"/>
      <c r="AD130" s="27"/>
      <c r="AE130" s="27"/>
      <c r="AR130" s="160" t="s">
        <v>132</v>
      </c>
      <c r="AT130" s="160" t="s">
        <v>128</v>
      </c>
      <c r="AU130" s="160" t="s">
        <v>84</v>
      </c>
      <c r="AY130" s="14" t="s">
        <v>126</v>
      </c>
      <c r="BE130" s="161">
        <f t="shared" si="4"/>
        <v>0</v>
      </c>
      <c r="BF130" s="161">
        <f t="shared" si="5"/>
        <v>0</v>
      </c>
      <c r="BG130" s="161">
        <f t="shared" si="6"/>
        <v>0</v>
      </c>
      <c r="BH130" s="161">
        <f t="shared" si="7"/>
        <v>0</v>
      </c>
      <c r="BI130" s="161">
        <f t="shared" si="8"/>
        <v>0</v>
      </c>
      <c r="BJ130" s="14" t="s">
        <v>82</v>
      </c>
      <c r="BK130" s="161">
        <f t="shared" si="9"/>
        <v>0</v>
      </c>
      <c r="BL130" s="14" t="s">
        <v>132</v>
      </c>
      <c r="BM130" s="160" t="s">
        <v>140</v>
      </c>
    </row>
    <row r="131" spans="1:65" s="2" customFormat="1" ht="21.75" customHeight="1" x14ac:dyDescent="0.2">
      <c r="A131" s="246"/>
      <c r="B131" s="247"/>
      <c r="C131" s="232" t="s">
        <v>132</v>
      </c>
      <c r="D131" s="232" t="s">
        <v>128</v>
      </c>
      <c r="E131" s="233" t="s">
        <v>141</v>
      </c>
      <c r="F131" s="234" t="s">
        <v>142</v>
      </c>
      <c r="G131" s="235" t="s">
        <v>131</v>
      </c>
      <c r="H131" s="236">
        <v>11</v>
      </c>
      <c r="I131" s="158"/>
      <c r="J131" s="238">
        <f t="shared" si="0"/>
        <v>0</v>
      </c>
      <c r="K131" s="315"/>
      <c r="L131" s="247"/>
      <c r="M131" s="316" t="s">
        <v>1</v>
      </c>
      <c r="N131" s="317" t="s">
        <v>39</v>
      </c>
      <c r="O131" s="318"/>
      <c r="P131" s="319">
        <f t="shared" si="1"/>
        <v>0</v>
      </c>
      <c r="Q131" s="319">
        <v>8.0000000000000007E-5</v>
      </c>
      <c r="R131" s="319">
        <f t="shared" si="2"/>
        <v>8.8000000000000003E-4</v>
      </c>
      <c r="S131" s="319">
        <v>0.25600000000000001</v>
      </c>
      <c r="T131" s="320">
        <f t="shared" si="3"/>
        <v>2.8159999999999998</v>
      </c>
      <c r="U131" s="246"/>
      <c r="V131" s="246"/>
      <c r="W131" s="246"/>
      <c r="X131" s="27"/>
      <c r="Y131" s="27"/>
      <c r="Z131" s="27"/>
      <c r="AA131" s="27"/>
      <c r="AB131" s="27"/>
      <c r="AC131" s="27"/>
      <c r="AD131" s="27"/>
      <c r="AE131" s="27"/>
      <c r="AR131" s="160" t="s">
        <v>132</v>
      </c>
      <c r="AT131" s="160" t="s">
        <v>128</v>
      </c>
      <c r="AU131" s="160" t="s">
        <v>84</v>
      </c>
      <c r="AY131" s="14" t="s">
        <v>126</v>
      </c>
      <c r="BE131" s="161">
        <f t="shared" si="4"/>
        <v>0</v>
      </c>
      <c r="BF131" s="161">
        <f t="shared" si="5"/>
        <v>0</v>
      </c>
      <c r="BG131" s="161">
        <f t="shared" si="6"/>
        <v>0</v>
      </c>
      <c r="BH131" s="161">
        <f t="shared" si="7"/>
        <v>0</v>
      </c>
      <c r="BI131" s="161">
        <f t="shared" si="8"/>
        <v>0</v>
      </c>
      <c r="BJ131" s="14" t="s">
        <v>82</v>
      </c>
      <c r="BK131" s="161">
        <f t="shared" si="9"/>
        <v>0</v>
      </c>
      <c r="BL131" s="14" t="s">
        <v>132</v>
      </c>
      <c r="BM131" s="160" t="s">
        <v>143</v>
      </c>
    </row>
    <row r="132" spans="1:65" s="2" customFormat="1" ht="21.75" customHeight="1" x14ac:dyDescent="0.2">
      <c r="A132" s="246"/>
      <c r="B132" s="247"/>
      <c r="C132" s="232" t="s">
        <v>144</v>
      </c>
      <c r="D132" s="232" t="s">
        <v>128</v>
      </c>
      <c r="E132" s="233" t="s">
        <v>145</v>
      </c>
      <c r="F132" s="234" t="s">
        <v>146</v>
      </c>
      <c r="G132" s="235" t="s">
        <v>147</v>
      </c>
      <c r="H132" s="236">
        <v>72</v>
      </c>
      <c r="I132" s="158"/>
      <c r="J132" s="238">
        <f t="shared" si="0"/>
        <v>0</v>
      </c>
      <c r="K132" s="315"/>
      <c r="L132" s="247"/>
      <c r="M132" s="316" t="s">
        <v>1</v>
      </c>
      <c r="N132" s="317" t="s">
        <v>39</v>
      </c>
      <c r="O132" s="318"/>
      <c r="P132" s="319">
        <f t="shared" si="1"/>
        <v>0</v>
      </c>
      <c r="Q132" s="319">
        <v>3.0000000000000001E-5</v>
      </c>
      <c r="R132" s="319">
        <f t="shared" si="2"/>
        <v>2.16E-3</v>
      </c>
      <c r="S132" s="319">
        <v>0</v>
      </c>
      <c r="T132" s="320">
        <f t="shared" si="3"/>
        <v>0</v>
      </c>
      <c r="U132" s="246"/>
      <c r="V132" s="246"/>
      <c r="W132" s="246"/>
      <c r="X132" s="27"/>
      <c r="Y132" s="27"/>
      <c r="Z132" s="27"/>
      <c r="AA132" s="27"/>
      <c r="AB132" s="27"/>
      <c r="AC132" s="27"/>
      <c r="AD132" s="27"/>
      <c r="AE132" s="27"/>
      <c r="AR132" s="160" t="s">
        <v>132</v>
      </c>
      <c r="AT132" s="160" t="s">
        <v>128</v>
      </c>
      <c r="AU132" s="160" t="s">
        <v>84</v>
      </c>
      <c r="AY132" s="14" t="s">
        <v>126</v>
      </c>
      <c r="BE132" s="161">
        <f t="shared" si="4"/>
        <v>0</v>
      </c>
      <c r="BF132" s="161">
        <f t="shared" si="5"/>
        <v>0</v>
      </c>
      <c r="BG132" s="161">
        <f t="shared" si="6"/>
        <v>0</v>
      </c>
      <c r="BH132" s="161">
        <f t="shared" si="7"/>
        <v>0</v>
      </c>
      <c r="BI132" s="161">
        <f t="shared" si="8"/>
        <v>0</v>
      </c>
      <c r="BJ132" s="14" t="s">
        <v>82</v>
      </c>
      <c r="BK132" s="161">
        <f t="shared" si="9"/>
        <v>0</v>
      </c>
      <c r="BL132" s="14" t="s">
        <v>132</v>
      </c>
      <c r="BM132" s="160" t="s">
        <v>148</v>
      </c>
    </row>
    <row r="133" spans="1:65" s="2" customFormat="1" ht="21.75" customHeight="1" x14ac:dyDescent="0.2">
      <c r="A133" s="246"/>
      <c r="B133" s="247"/>
      <c r="C133" s="232" t="s">
        <v>149</v>
      </c>
      <c r="D133" s="232" t="s">
        <v>128</v>
      </c>
      <c r="E133" s="233" t="s">
        <v>150</v>
      </c>
      <c r="F133" s="234" t="s">
        <v>151</v>
      </c>
      <c r="G133" s="235" t="s">
        <v>152</v>
      </c>
      <c r="H133" s="236">
        <v>6</v>
      </c>
      <c r="I133" s="158"/>
      <c r="J133" s="238">
        <f t="shared" si="0"/>
        <v>0</v>
      </c>
      <c r="K133" s="315"/>
      <c r="L133" s="247"/>
      <c r="M133" s="316" t="s">
        <v>1</v>
      </c>
      <c r="N133" s="317" t="s">
        <v>39</v>
      </c>
      <c r="O133" s="318"/>
      <c r="P133" s="319">
        <f t="shared" si="1"/>
        <v>0</v>
      </c>
      <c r="Q133" s="319">
        <v>0</v>
      </c>
      <c r="R133" s="319">
        <f t="shared" si="2"/>
        <v>0</v>
      </c>
      <c r="S133" s="319">
        <v>0</v>
      </c>
      <c r="T133" s="320">
        <f t="shared" si="3"/>
        <v>0</v>
      </c>
      <c r="U133" s="246"/>
      <c r="V133" s="246"/>
      <c r="W133" s="246"/>
      <c r="X133" s="27"/>
      <c r="Y133" s="27"/>
      <c r="Z133" s="27"/>
      <c r="AA133" s="27"/>
      <c r="AB133" s="27"/>
      <c r="AC133" s="27"/>
      <c r="AD133" s="27"/>
      <c r="AE133" s="27"/>
      <c r="AR133" s="160" t="s">
        <v>132</v>
      </c>
      <c r="AT133" s="160" t="s">
        <v>128</v>
      </c>
      <c r="AU133" s="160" t="s">
        <v>84</v>
      </c>
      <c r="AY133" s="14" t="s">
        <v>126</v>
      </c>
      <c r="BE133" s="161">
        <f t="shared" si="4"/>
        <v>0</v>
      </c>
      <c r="BF133" s="161">
        <f t="shared" si="5"/>
        <v>0</v>
      </c>
      <c r="BG133" s="161">
        <f t="shared" si="6"/>
        <v>0</v>
      </c>
      <c r="BH133" s="161">
        <f t="shared" si="7"/>
        <v>0</v>
      </c>
      <c r="BI133" s="161">
        <f t="shared" si="8"/>
        <v>0</v>
      </c>
      <c r="BJ133" s="14" t="s">
        <v>82</v>
      </c>
      <c r="BK133" s="161">
        <f t="shared" si="9"/>
        <v>0</v>
      </c>
      <c r="BL133" s="14" t="s">
        <v>132</v>
      </c>
      <c r="BM133" s="160" t="s">
        <v>153</v>
      </c>
    </row>
    <row r="134" spans="1:65" s="2" customFormat="1" ht="21.75" customHeight="1" x14ac:dyDescent="0.2">
      <c r="A134" s="246"/>
      <c r="B134" s="247"/>
      <c r="C134" s="232" t="s">
        <v>154</v>
      </c>
      <c r="D134" s="232" t="s">
        <v>128</v>
      </c>
      <c r="E134" s="233" t="s">
        <v>155</v>
      </c>
      <c r="F134" s="234" t="s">
        <v>156</v>
      </c>
      <c r="G134" s="235" t="s">
        <v>131</v>
      </c>
      <c r="H134" s="236">
        <v>423</v>
      </c>
      <c r="I134" s="158"/>
      <c r="J134" s="238">
        <f t="shared" si="0"/>
        <v>0</v>
      </c>
      <c r="K134" s="315"/>
      <c r="L134" s="247"/>
      <c r="M134" s="316" t="s">
        <v>1</v>
      </c>
      <c r="N134" s="317" t="s">
        <v>39</v>
      </c>
      <c r="O134" s="318"/>
      <c r="P134" s="319">
        <f t="shared" si="1"/>
        <v>0</v>
      </c>
      <c r="Q134" s="319">
        <v>0</v>
      </c>
      <c r="R134" s="319">
        <f t="shared" si="2"/>
        <v>0</v>
      </c>
      <c r="S134" s="319">
        <v>0</v>
      </c>
      <c r="T134" s="320">
        <f t="shared" si="3"/>
        <v>0</v>
      </c>
      <c r="U134" s="246"/>
      <c r="V134" s="246"/>
      <c r="W134" s="246"/>
      <c r="X134" s="27"/>
      <c r="Y134" s="27"/>
      <c r="Z134" s="27"/>
      <c r="AA134" s="27"/>
      <c r="AB134" s="27"/>
      <c r="AC134" s="27"/>
      <c r="AD134" s="27"/>
      <c r="AE134" s="27"/>
      <c r="AR134" s="160" t="s">
        <v>132</v>
      </c>
      <c r="AT134" s="160" t="s">
        <v>128</v>
      </c>
      <c r="AU134" s="160" t="s">
        <v>84</v>
      </c>
      <c r="AY134" s="14" t="s">
        <v>126</v>
      </c>
      <c r="BE134" s="161">
        <f t="shared" si="4"/>
        <v>0</v>
      </c>
      <c r="BF134" s="161">
        <f t="shared" si="5"/>
        <v>0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14" t="s">
        <v>82</v>
      </c>
      <c r="BK134" s="161">
        <f t="shared" si="9"/>
        <v>0</v>
      </c>
      <c r="BL134" s="14" t="s">
        <v>132</v>
      </c>
      <c r="BM134" s="160" t="s">
        <v>157</v>
      </c>
    </row>
    <row r="135" spans="1:65" s="2" customFormat="1" ht="21.75" customHeight="1" x14ac:dyDescent="0.2">
      <c r="A135" s="246"/>
      <c r="B135" s="247"/>
      <c r="C135" s="232" t="s">
        <v>158</v>
      </c>
      <c r="D135" s="232" t="s">
        <v>128</v>
      </c>
      <c r="E135" s="233" t="s">
        <v>159</v>
      </c>
      <c r="F135" s="234" t="s">
        <v>160</v>
      </c>
      <c r="G135" s="235" t="s">
        <v>161</v>
      </c>
      <c r="H135" s="236">
        <v>188.69</v>
      </c>
      <c r="I135" s="158"/>
      <c r="J135" s="238">
        <f t="shared" si="0"/>
        <v>0</v>
      </c>
      <c r="K135" s="315"/>
      <c r="L135" s="247"/>
      <c r="M135" s="316" t="s">
        <v>1</v>
      </c>
      <c r="N135" s="317" t="s">
        <v>39</v>
      </c>
      <c r="O135" s="318"/>
      <c r="P135" s="319">
        <f t="shared" si="1"/>
        <v>0</v>
      </c>
      <c r="Q135" s="319">
        <v>0</v>
      </c>
      <c r="R135" s="319">
        <f t="shared" si="2"/>
        <v>0</v>
      </c>
      <c r="S135" s="319">
        <v>0</v>
      </c>
      <c r="T135" s="320">
        <f t="shared" si="3"/>
        <v>0</v>
      </c>
      <c r="U135" s="246"/>
      <c r="V135" s="246"/>
      <c r="W135" s="246"/>
      <c r="X135" s="27"/>
      <c r="Y135" s="27"/>
      <c r="Z135" s="27"/>
      <c r="AA135" s="27"/>
      <c r="AB135" s="27"/>
      <c r="AC135" s="27"/>
      <c r="AD135" s="27"/>
      <c r="AE135" s="27"/>
      <c r="AR135" s="160" t="s">
        <v>132</v>
      </c>
      <c r="AT135" s="160" t="s">
        <v>128</v>
      </c>
      <c r="AU135" s="160" t="s">
        <v>84</v>
      </c>
      <c r="AY135" s="14" t="s">
        <v>126</v>
      </c>
      <c r="BE135" s="161">
        <f t="shared" si="4"/>
        <v>0</v>
      </c>
      <c r="BF135" s="161">
        <f t="shared" si="5"/>
        <v>0</v>
      </c>
      <c r="BG135" s="161">
        <f t="shared" si="6"/>
        <v>0</v>
      </c>
      <c r="BH135" s="161">
        <f t="shared" si="7"/>
        <v>0</v>
      </c>
      <c r="BI135" s="161">
        <f t="shared" si="8"/>
        <v>0</v>
      </c>
      <c r="BJ135" s="14" t="s">
        <v>82</v>
      </c>
      <c r="BK135" s="161">
        <f t="shared" si="9"/>
        <v>0</v>
      </c>
      <c r="BL135" s="14" t="s">
        <v>132</v>
      </c>
      <c r="BM135" s="160" t="s">
        <v>162</v>
      </c>
    </row>
    <row r="136" spans="1:65" s="2" customFormat="1" ht="21.75" customHeight="1" x14ac:dyDescent="0.2">
      <c r="A136" s="246"/>
      <c r="B136" s="247"/>
      <c r="C136" s="232" t="s">
        <v>163</v>
      </c>
      <c r="D136" s="232" t="s">
        <v>128</v>
      </c>
      <c r="E136" s="233" t="s">
        <v>164</v>
      </c>
      <c r="F136" s="234" t="s">
        <v>165</v>
      </c>
      <c r="G136" s="235" t="s">
        <v>161</v>
      </c>
      <c r="H136" s="236">
        <v>18.869</v>
      </c>
      <c r="I136" s="158"/>
      <c r="J136" s="238">
        <f t="shared" si="0"/>
        <v>0</v>
      </c>
      <c r="K136" s="315"/>
      <c r="L136" s="247"/>
      <c r="M136" s="316" t="s">
        <v>1</v>
      </c>
      <c r="N136" s="317" t="s">
        <v>39</v>
      </c>
      <c r="O136" s="318"/>
      <c r="P136" s="319">
        <f t="shared" si="1"/>
        <v>0</v>
      </c>
      <c r="Q136" s="319">
        <v>0</v>
      </c>
      <c r="R136" s="319">
        <f t="shared" si="2"/>
        <v>0</v>
      </c>
      <c r="S136" s="319">
        <v>0</v>
      </c>
      <c r="T136" s="320">
        <f t="shared" si="3"/>
        <v>0</v>
      </c>
      <c r="U136" s="246"/>
      <c r="V136" s="246"/>
      <c r="W136" s="246"/>
      <c r="X136" s="27"/>
      <c r="Y136" s="27"/>
      <c r="Z136" s="27"/>
      <c r="AA136" s="27"/>
      <c r="AB136" s="27"/>
      <c r="AC136" s="27"/>
      <c r="AD136" s="27"/>
      <c r="AE136" s="27"/>
      <c r="AR136" s="160" t="s">
        <v>132</v>
      </c>
      <c r="AT136" s="160" t="s">
        <v>128</v>
      </c>
      <c r="AU136" s="160" t="s">
        <v>84</v>
      </c>
      <c r="AY136" s="14" t="s">
        <v>126</v>
      </c>
      <c r="BE136" s="161">
        <f t="shared" si="4"/>
        <v>0</v>
      </c>
      <c r="BF136" s="161">
        <f t="shared" si="5"/>
        <v>0</v>
      </c>
      <c r="BG136" s="161">
        <f t="shared" si="6"/>
        <v>0</v>
      </c>
      <c r="BH136" s="161">
        <f t="shared" si="7"/>
        <v>0</v>
      </c>
      <c r="BI136" s="161">
        <f t="shared" si="8"/>
        <v>0</v>
      </c>
      <c r="BJ136" s="14" t="s">
        <v>82</v>
      </c>
      <c r="BK136" s="161">
        <f t="shared" si="9"/>
        <v>0</v>
      </c>
      <c r="BL136" s="14" t="s">
        <v>132</v>
      </c>
      <c r="BM136" s="160" t="s">
        <v>166</v>
      </c>
    </row>
    <row r="137" spans="1:65" s="2" customFormat="1" ht="21.75" customHeight="1" x14ac:dyDescent="0.2">
      <c r="A137" s="246"/>
      <c r="B137" s="247"/>
      <c r="C137" s="232" t="s">
        <v>167</v>
      </c>
      <c r="D137" s="232" t="s">
        <v>128</v>
      </c>
      <c r="E137" s="233" t="s">
        <v>168</v>
      </c>
      <c r="F137" s="234" t="s">
        <v>169</v>
      </c>
      <c r="G137" s="235" t="s">
        <v>161</v>
      </c>
      <c r="H137" s="236">
        <v>22.07</v>
      </c>
      <c r="I137" s="158"/>
      <c r="J137" s="238">
        <f t="shared" si="0"/>
        <v>0</v>
      </c>
      <c r="K137" s="315"/>
      <c r="L137" s="247"/>
      <c r="M137" s="316" t="s">
        <v>1</v>
      </c>
      <c r="N137" s="317" t="s">
        <v>39</v>
      </c>
      <c r="O137" s="318"/>
      <c r="P137" s="319">
        <f t="shared" si="1"/>
        <v>0</v>
      </c>
      <c r="Q137" s="319">
        <v>0</v>
      </c>
      <c r="R137" s="319">
        <f t="shared" si="2"/>
        <v>0</v>
      </c>
      <c r="S137" s="319">
        <v>0</v>
      </c>
      <c r="T137" s="320">
        <f t="shared" si="3"/>
        <v>0</v>
      </c>
      <c r="U137" s="246"/>
      <c r="V137" s="246"/>
      <c r="W137" s="246"/>
      <c r="X137" s="27"/>
      <c r="Y137" s="27"/>
      <c r="Z137" s="27"/>
      <c r="AA137" s="27"/>
      <c r="AB137" s="27"/>
      <c r="AC137" s="27"/>
      <c r="AD137" s="27"/>
      <c r="AE137" s="27"/>
      <c r="AR137" s="160" t="s">
        <v>132</v>
      </c>
      <c r="AT137" s="160" t="s">
        <v>128</v>
      </c>
      <c r="AU137" s="160" t="s">
        <v>84</v>
      </c>
      <c r="AY137" s="14" t="s">
        <v>126</v>
      </c>
      <c r="BE137" s="161">
        <f t="shared" si="4"/>
        <v>0</v>
      </c>
      <c r="BF137" s="161">
        <f t="shared" si="5"/>
        <v>0</v>
      </c>
      <c r="BG137" s="161">
        <f t="shared" si="6"/>
        <v>0</v>
      </c>
      <c r="BH137" s="161">
        <f t="shared" si="7"/>
        <v>0</v>
      </c>
      <c r="BI137" s="161">
        <f t="shared" si="8"/>
        <v>0</v>
      </c>
      <c r="BJ137" s="14" t="s">
        <v>82</v>
      </c>
      <c r="BK137" s="161">
        <f t="shared" si="9"/>
        <v>0</v>
      </c>
      <c r="BL137" s="14" t="s">
        <v>132</v>
      </c>
      <c r="BM137" s="160" t="s">
        <v>170</v>
      </c>
    </row>
    <row r="138" spans="1:65" s="2" customFormat="1" ht="21.75" customHeight="1" x14ac:dyDescent="0.2">
      <c r="A138" s="246"/>
      <c r="B138" s="247"/>
      <c r="C138" s="232" t="s">
        <v>171</v>
      </c>
      <c r="D138" s="232" t="s">
        <v>128</v>
      </c>
      <c r="E138" s="233" t="s">
        <v>172</v>
      </c>
      <c r="F138" s="234" t="s">
        <v>173</v>
      </c>
      <c r="G138" s="235" t="s">
        <v>161</v>
      </c>
      <c r="H138" s="236">
        <v>14.714</v>
      </c>
      <c r="I138" s="158"/>
      <c r="J138" s="238">
        <f t="shared" si="0"/>
        <v>0</v>
      </c>
      <c r="K138" s="315"/>
      <c r="L138" s="247"/>
      <c r="M138" s="316" t="s">
        <v>1</v>
      </c>
      <c r="N138" s="317" t="s">
        <v>39</v>
      </c>
      <c r="O138" s="318"/>
      <c r="P138" s="319">
        <f t="shared" si="1"/>
        <v>0</v>
      </c>
      <c r="Q138" s="319">
        <v>0</v>
      </c>
      <c r="R138" s="319">
        <f t="shared" si="2"/>
        <v>0</v>
      </c>
      <c r="S138" s="319">
        <v>0</v>
      </c>
      <c r="T138" s="320">
        <f t="shared" si="3"/>
        <v>0</v>
      </c>
      <c r="U138" s="246"/>
      <c r="V138" s="246"/>
      <c r="W138" s="246"/>
      <c r="X138" s="27"/>
      <c r="Y138" s="27"/>
      <c r="Z138" s="27"/>
      <c r="AA138" s="27"/>
      <c r="AB138" s="27"/>
      <c r="AC138" s="27"/>
      <c r="AD138" s="27"/>
      <c r="AE138" s="27"/>
      <c r="AR138" s="160" t="s">
        <v>132</v>
      </c>
      <c r="AT138" s="160" t="s">
        <v>128</v>
      </c>
      <c r="AU138" s="160" t="s">
        <v>84</v>
      </c>
      <c r="AY138" s="14" t="s">
        <v>126</v>
      </c>
      <c r="BE138" s="161">
        <f t="shared" si="4"/>
        <v>0</v>
      </c>
      <c r="BF138" s="161">
        <f t="shared" si="5"/>
        <v>0</v>
      </c>
      <c r="BG138" s="161">
        <f t="shared" si="6"/>
        <v>0</v>
      </c>
      <c r="BH138" s="161">
        <f t="shared" si="7"/>
        <v>0</v>
      </c>
      <c r="BI138" s="161">
        <f t="shared" si="8"/>
        <v>0</v>
      </c>
      <c r="BJ138" s="14" t="s">
        <v>82</v>
      </c>
      <c r="BK138" s="161">
        <f t="shared" si="9"/>
        <v>0</v>
      </c>
      <c r="BL138" s="14" t="s">
        <v>132</v>
      </c>
      <c r="BM138" s="160" t="s">
        <v>174</v>
      </c>
    </row>
    <row r="139" spans="1:65" s="2" customFormat="1" ht="21.75" customHeight="1" x14ac:dyDescent="0.2">
      <c r="A139" s="246"/>
      <c r="B139" s="247"/>
      <c r="C139" s="232" t="s">
        <v>175</v>
      </c>
      <c r="D139" s="232" t="s">
        <v>128</v>
      </c>
      <c r="E139" s="233" t="s">
        <v>176</v>
      </c>
      <c r="F139" s="234" t="s">
        <v>177</v>
      </c>
      <c r="G139" s="235" t="s">
        <v>161</v>
      </c>
      <c r="H139" s="236">
        <v>3.6779999999999999</v>
      </c>
      <c r="I139" s="158"/>
      <c r="J139" s="238">
        <f t="shared" si="0"/>
        <v>0</v>
      </c>
      <c r="K139" s="315"/>
      <c r="L139" s="247"/>
      <c r="M139" s="316" t="s">
        <v>1</v>
      </c>
      <c r="N139" s="317" t="s">
        <v>39</v>
      </c>
      <c r="O139" s="318"/>
      <c r="P139" s="319">
        <f t="shared" si="1"/>
        <v>0</v>
      </c>
      <c r="Q139" s="319">
        <v>0</v>
      </c>
      <c r="R139" s="319">
        <f t="shared" si="2"/>
        <v>0</v>
      </c>
      <c r="S139" s="319">
        <v>0</v>
      </c>
      <c r="T139" s="320">
        <f t="shared" si="3"/>
        <v>0</v>
      </c>
      <c r="U139" s="246"/>
      <c r="V139" s="246"/>
      <c r="W139" s="246"/>
      <c r="X139" s="27"/>
      <c r="Y139" s="27"/>
      <c r="Z139" s="27"/>
      <c r="AA139" s="27"/>
      <c r="AB139" s="27"/>
      <c r="AC139" s="27"/>
      <c r="AD139" s="27"/>
      <c r="AE139" s="27"/>
      <c r="AR139" s="160" t="s">
        <v>132</v>
      </c>
      <c r="AT139" s="160" t="s">
        <v>128</v>
      </c>
      <c r="AU139" s="160" t="s">
        <v>84</v>
      </c>
      <c r="AY139" s="14" t="s">
        <v>126</v>
      </c>
      <c r="BE139" s="161">
        <f t="shared" si="4"/>
        <v>0</v>
      </c>
      <c r="BF139" s="161">
        <f t="shared" si="5"/>
        <v>0</v>
      </c>
      <c r="BG139" s="161">
        <f t="shared" si="6"/>
        <v>0</v>
      </c>
      <c r="BH139" s="161">
        <f t="shared" si="7"/>
        <v>0</v>
      </c>
      <c r="BI139" s="161">
        <f t="shared" si="8"/>
        <v>0</v>
      </c>
      <c r="BJ139" s="14" t="s">
        <v>82</v>
      </c>
      <c r="BK139" s="161">
        <f t="shared" si="9"/>
        <v>0</v>
      </c>
      <c r="BL139" s="14" t="s">
        <v>132</v>
      </c>
      <c r="BM139" s="160" t="s">
        <v>178</v>
      </c>
    </row>
    <row r="140" spans="1:65" s="2" customFormat="1" ht="33" customHeight="1" x14ac:dyDescent="0.2">
      <c r="A140" s="246"/>
      <c r="B140" s="247"/>
      <c r="C140" s="232" t="s">
        <v>179</v>
      </c>
      <c r="D140" s="232" t="s">
        <v>128</v>
      </c>
      <c r="E140" s="233" t="s">
        <v>180</v>
      </c>
      <c r="F140" s="234" t="s">
        <v>181</v>
      </c>
      <c r="G140" s="235" t="s">
        <v>182</v>
      </c>
      <c r="H140" s="236">
        <v>6</v>
      </c>
      <c r="I140" s="158"/>
      <c r="J140" s="238">
        <f t="shared" si="0"/>
        <v>0</v>
      </c>
      <c r="K140" s="315"/>
      <c r="L140" s="247"/>
      <c r="M140" s="316" t="s">
        <v>1</v>
      </c>
      <c r="N140" s="317" t="s">
        <v>39</v>
      </c>
      <c r="O140" s="318"/>
      <c r="P140" s="319">
        <f t="shared" si="1"/>
        <v>0</v>
      </c>
      <c r="Q140" s="319">
        <v>1.6E-2</v>
      </c>
      <c r="R140" s="319">
        <f t="shared" si="2"/>
        <v>9.6000000000000002E-2</v>
      </c>
      <c r="S140" s="319">
        <v>0</v>
      </c>
      <c r="T140" s="320">
        <f t="shared" si="3"/>
        <v>0</v>
      </c>
      <c r="U140" s="246"/>
      <c r="V140" s="246"/>
      <c r="W140" s="246"/>
      <c r="X140" s="27"/>
      <c r="Y140" s="27"/>
      <c r="Z140" s="27"/>
      <c r="AA140" s="27"/>
      <c r="AB140" s="27"/>
      <c r="AC140" s="27"/>
      <c r="AD140" s="27"/>
      <c r="AE140" s="27"/>
      <c r="AR140" s="160" t="s">
        <v>132</v>
      </c>
      <c r="AT140" s="160" t="s">
        <v>128</v>
      </c>
      <c r="AU140" s="160" t="s">
        <v>84</v>
      </c>
      <c r="AY140" s="14" t="s">
        <v>126</v>
      </c>
      <c r="BE140" s="161">
        <f t="shared" si="4"/>
        <v>0</v>
      </c>
      <c r="BF140" s="161">
        <f t="shared" si="5"/>
        <v>0</v>
      </c>
      <c r="BG140" s="161">
        <f t="shared" si="6"/>
        <v>0</v>
      </c>
      <c r="BH140" s="161">
        <f t="shared" si="7"/>
        <v>0</v>
      </c>
      <c r="BI140" s="161">
        <f t="shared" si="8"/>
        <v>0</v>
      </c>
      <c r="BJ140" s="14" t="s">
        <v>82</v>
      </c>
      <c r="BK140" s="161">
        <f t="shared" si="9"/>
        <v>0</v>
      </c>
      <c r="BL140" s="14" t="s">
        <v>132</v>
      </c>
      <c r="BM140" s="160" t="s">
        <v>183</v>
      </c>
    </row>
    <row r="141" spans="1:65" s="2" customFormat="1" ht="21.75" customHeight="1" x14ac:dyDescent="0.2">
      <c r="A141" s="246"/>
      <c r="B141" s="247"/>
      <c r="C141" s="333" t="s">
        <v>184</v>
      </c>
      <c r="D141" s="333" t="s">
        <v>185</v>
      </c>
      <c r="E141" s="334" t="s">
        <v>186</v>
      </c>
      <c r="F141" s="335" t="s">
        <v>187</v>
      </c>
      <c r="G141" s="336" t="s">
        <v>182</v>
      </c>
      <c r="H141" s="337">
        <v>6.18</v>
      </c>
      <c r="I141" s="162"/>
      <c r="J141" s="338">
        <f t="shared" si="0"/>
        <v>0</v>
      </c>
      <c r="K141" s="339"/>
      <c r="L141" s="340"/>
      <c r="M141" s="341" t="s">
        <v>1</v>
      </c>
      <c r="N141" s="342" t="s">
        <v>39</v>
      </c>
      <c r="O141" s="318"/>
      <c r="P141" s="319">
        <f t="shared" si="1"/>
        <v>0</v>
      </c>
      <c r="Q141" s="319">
        <v>4.4249999999999998E-2</v>
      </c>
      <c r="R141" s="319">
        <f t="shared" si="2"/>
        <v>0.27346499999999996</v>
      </c>
      <c r="S141" s="319">
        <v>0</v>
      </c>
      <c r="T141" s="320">
        <f t="shared" si="3"/>
        <v>0</v>
      </c>
      <c r="U141" s="246"/>
      <c r="V141" s="246"/>
      <c r="W141" s="246"/>
      <c r="X141" s="27"/>
      <c r="Y141" s="27"/>
      <c r="Z141" s="27"/>
      <c r="AA141" s="27"/>
      <c r="AB141" s="27"/>
      <c r="AC141" s="27"/>
      <c r="AD141" s="27"/>
      <c r="AE141" s="27"/>
      <c r="AR141" s="160" t="s">
        <v>158</v>
      </c>
      <c r="AT141" s="160" t="s">
        <v>185</v>
      </c>
      <c r="AU141" s="160" t="s">
        <v>84</v>
      </c>
      <c r="AY141" s="14" t="s">
        <v>126</v>
      </c>
      <c r="BE141" s="161">
        <f t="shared" si="4"/>
        <v>0</v>
      </c>
      <c r="BF141" s="161">
        <f t="shared" si="5"/>
        <v>0</v>
      </c>
      <c r="BG141" s="161">
        <f t="shared" si="6"/>
        <v>0</v>
      </c>
      <c r="BH141" s="161">
        <f t="shared" si="7"/>
        <v>0</v>
      </c>
      <c r="BI141" s="161">
        <f t="shared" si="8"/>
        <v>0</v>
      </c>
      <c r="BJ141" s="14" t="s">
        <v>82</v>
      </c>
      <c r="BK141" s="161">
        <f t="shared" si="9"/>
        <v>0</v>
      </c>
      <c r="BL141" s="14" t="s">
        <v>132</v>
      </c>
      <c r="BM141" s="160" t="s">
        <v>188</v>
      </c>
    </row>
    <row r="142" spans="1:65" s="2" customFormat="1" ht="16.5" customHeight="1" x14ac:dyDescent="0.2">
      <c r="A142" s="246"/>
      <c r="B142" s="247"/>
      <c r="C142" s="232" t="s">
        <v>8</v>
      </c>
      <c r="D142" s="232" t="s">
        <v>128</v>
      </c>
      <c r="E142" s="233" t="s">
        <v>189</v>
      </c>
      <c r="F142" s="234" t="s">
        <v>190</v>
      </c>
      <c r="G142" s="235" t="s">
        <v>131</v>
      </c>
      <c r="H142" s="236">
        <v>66.88</v>
      </c>
      <c r="I142" s="158"/>
      <c r="J142" s="238">
        <f t="shared" si="0"/>
        <v>0</v>
      </c>
      <c r="K142" s="315"/>
      <c r="L142" s="247"/>
      <c r="M142" s="316" t="s">
        <v>1</v>
      </c>
      <c r="N142" s="317" t="s">
        <v>39</v>
      </c>
      <c r="O142" s="318"/>
      <c r="P142" s="319">
        <f t="shared" si="1"/>
        <v>0</v>
      </c>
      <c r="Q142" s="319">
        <v>8.4000000000000003E-4</v>
      </c>
      <c r="R142" s="319">
        <f t="shared" si="2"/>
        <v>5.6179199999999999E-2</v>
      </c>
      <c r="S142" s="319">
        <v>0</v>
      </c>
      <c r="T142" s="320">
        <f t="shared" si="3"/>
        <v>0</v>
      </c>
      <c r="U142" s="246"/>
      <c r="V142" s="246"/>
      <c r="W142" s="246"/>
      <c r="X142" s="27"/>
      <c r="Y142" s="27"/>
      <c r="Z142" s="27"/>
      <c r="AA142" s="27"/>
      <c r="AB142" s="27"/>
      <c r="AC142" s="27"/>
      <c r="AD142" s="27"/>
      <c r="AE142" s="27"/>
      <c r="AR142" s="160" t="s">
        <v>132</v>
      </c>
      <c r="AT142" s="160" t="s">
        <v>128</v>
      </c>
      <c r="AU142" s="160" t="s">
        <v>84</v>
      </c>
      <c r="AY142" s="14" t="s">
        <v>126</v>
      </c>
      <c r="BE142" s="161">
        <f t="shared" si="4"/>
        <v>0</v>
      </c>
      <c r="BF142" s="161">
        <f t="shared" si="5"/>
        <v>0</v>
      </c>
      <c r="BG142" s="161">
        <f t="shared" si="6"/>
        <v>0</v>
      </c>
      <c r="BH142" s="161">
        <f t="shared" si="7"/>
        <v>0</v>
      </c>
      <c r="BI142" s="161">
        <f t="shared" si="8"/>
        <v>0</v>
      </c>
      <c r="BJ142" s="14" t="s">
        <v>82</v>
      </c>
      <c r="BK142" s="161">
        <f t="shared" si="9"/>
        <v>0</v>
      </c>
      <c r="BL142" s="14" t="s">
        <v>132</v>
      </c>
      <c r="BM142" s="160" t="s">
        <v>191</v>
      </c>
    </row>
    <row r="143" spans="1:65" s="2" customFormat="1" ht="21.75" customHeight="1" x14ac:dyDescent="0.2">
      <c r="A143" s="246"/>
      <c r="B143" s="247"/>
      <c r="C143" s="232" t="s">
        <v>192</v>
      </c>
      <c r="D143" s="232" t="s">
        <v>128</v>
      </c>
      <c r="E143" s="233" t="s">
        <v>193</v>
      </c>
      <c r="F143" s="234" t="s">
        <v>194</v>
      </c>
      <c r="G143" s="235" t="s">
        <v>131</v>
      </c>
      <c r="H143" s="236">
        <v>66.88</v>
      </c>
      <c r="I143" s="158"/>
      <c r="J143" s="238">
        <f t="shared" si="0"/>
        <v>0</v>
      </c>
      <c r="K143" s="315"/>
      <c r="L143" s="247"/>
      <c r="M143" s="316" t="s">
        <v>1</v>
      </c>
      <c r="N143" s="317" t="s">
        <v>39</v>
      </c>
      <c r="O143" s="318"/>
      <c r="P143" s="319">
        <f t="shared" si="1"/>
        <v>0</v>
      </c>
      <c r="Q143" s="319">
        <v>0</v>
      </c>
      <c r="R143" s="319">
        <f t="shared" si="2"/>
        <v>0</v>
      </c>
      <c r="S143" s="319">
        <v>0</v>
      </c>
      <c r="T143" s="320">
        <f t="shared" si="3"/>
        <v>0</v>
      </c>
      <c r="U143" s="246"/>
      <c r="V143" s="246"/>
      <c r="W143" s="246"/>
      <c r="X143" s="27"/>
      <c r="Y143" s="27"/>
      <c r="Z143" s="27"/>
      <c r="AA143" s="27"/>
      <c r="AB143" s="27"/>
      <c r="AC143" s="27"/>
      <c r="AD143" s="27"/>
      <c r="AE143" s="27"/>
      <c r="AR143" s="160" t="s">
        <v>132</v>
      </c>
      <c r="AT143" s="160" t="s">
        <v>128</v>
      </c>
      <c r="AU143" s="160" t="s">
        <v>84</v>
      </c>
      <c r="AY143" s="14" t="s">
        <v>126</v>
      </c>
      <c r="BE143" s="161">
        <f t="shared" si="4"/>
        <v>0</v>
      </c>
      <c r="BF143" s="161">
        <f t="shared" si="5"/>
        <v>0</v>
      </c>
      <c r="BG143" s="161">
        <f t="shared" si="6"/>
        <v>0</v>
      </c>
      <c r="BH143" s="161">
        <f t="shared" si="7"/>
        <v>0</v>
      </c>
      <c r="BI143" s="161">
        <f t="shared" si="8"/>
        <v>0</v>
      </c>
      <c r="BJ143" s="14" t="s">
        <v>82</v>
      </c>
      <c r="BK143" s="161">
        <f t="shared" si="9"/>
        <v>0</v>
      </c>
      <c r="BL143" s="14" t="s">
        <v>132</v>
      </c>
      <c r="BM143" s="160" t="s">
        <v>195</v>
      </c>
    </row>
    <row r="144" spans="1:65" s="2" customFormat="1" ht="21.75" customHeight="1" x14ac:dyDescent="0.2">
      <c r="A144" s="246"/>
      <c r="B144" s="247"/>
      <c r="C144" s="232" t="s">
        <v>196</v>
      </c>
      <c r="D144" s="232" t="s">
        <v>128</v>
      </c>
      <c r="E144" s="233" t="s">
        <v>197</v>
      </c>
      <c r="F144" s="234" t="s">
        <v>198</v>
      </c>
      <c r="G144" s="235" t="s">
        <v>161</v>
      </c>
      <c r="H144" s="236">
        <v>26.55</v>
      </c>
      <c r="I144" s="158"/>
      <c r="J144" s="238">
        <f t="shared" si="0"/>
        <v>0</v>
      </c>
      <c r="K144" s="315"/>
      <c r="L144" s="247"/>
      <c r="M144" s="316" t="s">
        <v>1</v>
      </c>
      <c r="N144" s="317" t="s">
        <v>39</v>
      </c>
      <c r="O144" s="318"/>
      <c r="P144" s="319">
        <f t="shared" si="1"/>
        <v>0</v>
      </c>
      <c r="Q144" s="319">
        <v>0</v>
      </c>
      <c r="R144" s="319">
        <f t="shared" si="2"/>
        <v>0</v>
      </c>
      <c r="S144" s="319">
        <v>0</v>
      </c>
      <c r="T144" s="320">
        <f t="shared" si="3"/>
        <v>0</v>
      </c>
      <c r="U144" s="246"/>
      <c r="V144" s="246"/>
      <c r="W144" s="246"/>
      <c r="X144" s="27"/>
      <c r="Y144" s="27"/>
      <c r="Z144" s="27"/>
      <c r="AA144" s="27"/>
      <c r="AB144" s="27"/>
      <c r="AC144" s="27"/>
      <c r="AD144" s="27"/>
      <c r="AE144" s="27"/>
      <c r="AR144" s="160" t="s">
        <v>132</v>
      </c>
      <c r="AT144" s="160" t="s">
        <v>128</v>
      </c>
      <c r="AU144" s="160" t="s">
        <v>84</v>
      </c>
      <c r="AY144" s="14" t="s">
        <v>126</v>
      </c>
      <c r="BE144" s="161">
        <f t="shared" si="4"/>
        <v>0</v>
      </c>
      <c r="BF144" s="161">
        <f t="shared" si="5"/>
        <v>0</v>
      </c>
      <c r="BG144" s="161">
        <f t="shared" si="6"/>
        <v>0</v>
      </c>
      <c r="BH144" s="161">
        <f t="shared" si="7"/>
        <v>0</v>
      </c>
      <c r="BI144" s="161">
        <f t="shared" si="8"/>
        <v>0</v>
      </c>
      <c r="BJ144" s="14" t="s">
        <v>82</v>
      </c>
      <c r="BK144" s="161">
        <f t="shared" si="9"/>
        <v>0</v>
      </c>
      <c r="BL144" s="14" t="s">
        <v>132</v>
      </c>
      <c r="BM144" s="160" t="s">
        <v>199</v>
      </c>
    </row>
    <row r="145" spans="1:65" s="2" customFormat="1" ht="21.75" customHeight="1" x14ac:dyDescent="0.2">
      <c r="A145" s="246"/>
      <c r="B145" s="247"/>
      <c r="C145" s="232" t="s">
        <v>200</v>
      </c>
      <c r="D145" s="232" t="s">
        <v>128</v>
      </c>
      <c r="E145" s="233" t="s">
        <v>201</v>
      </c>
      <c r="F145" s="234" t="s">
        <v>202</v>
      </c>
      <c r="G145" s="235" t="s">
        <v>161</v>
      </c>
      <c r="H145" s="236">
        <v>36.9</v>
      </c>
      <c r="I145" s="158"/>
      <c r="J145" s="238">
        <f t="shared" si="0"/>
        <v>0</v>
      </c>
      <c r="K145" s="315"/>
      <c r="L145" s="247"/>
      <c r="M145" s="316" t="s">
        <v>1</v>
      </c>
      <c r="N145" s="317" t="s">
        <v>39</v>
      </c>
      <c r="O145" s="318"/>
      <c r="P145" s="319">
        <f t="shared" si="1"/>
        <v>0</v>
      </c>
      <c r="Q145" s="319">
        <v>0</v>
      </c>
      <c r="R145" s="319">
        <f t="shared" si="2"/>
        <v>0</v>
      </c>
      <c r="S145" s="319">
        <v>0</v>
      </c>
      <c r="T145" s="320">
        <f t="shared" si="3"/>
        <v>0</v>
      </c>
      <c r="U145" s="246"/>
      <c r="V145" s="246"/>
      <c r="W145" s="246"/>
      <c r="X145" s="27"/>
      <c r="Y145" s="27"/>
      <c r="Z145" s="27"/>
      <c r="AA145" s="27"/>
      <c r="AB145" s="27"/>
      <c r="AC145" s="27"/>
      <c r="AD145" s="27"/>
      <c r="AE145" s="27"/>
      <c r="AR145" s="160" t="s">
        <v>132</v>
      </c>
      <c r="AT145" s="160" t="s">
        <v>128</v>
      </c>
      <c r="AU145" s="160" t="s">
        <v>84</v>
      </c>
      <c r="AY145" s="14" t="s">
        <v>126</v>
      </c>
      <c r="BE145" s="161">
        <f t="shared" si="4"/>
        <v>0</v>
      </c>
      <c r="BF145" s="161">
        <f t="shared" si="5"/>
        <v>0</v>
      </c>
      <c r="BG145" s="161">
        <f t="shared" si="6"/>
        <v>0</v>
      </c>
      <c r="BH145" s="161">
        <f t="shared" si="7"/>
        <v>0</v>
      </c>
      <c r="BI145" s="161">
        <f t="shared" si="8"/>
        <v>0</v>
      </c>
      <c r="BJ145" s="14" t="s">
        <v>82</v>
      </c>
      <c r="BK145" s="161">
        <f t="shared" si="9"/>
        <v>0</v>
      </c>
      <c r="BL145" s="14" t="s">
        <v>132</v>
      </c>
      <c r="BM145" s="160" t="s">
        <v>203</v>
      </c>
    </row>
    <row r="146" spans="1:65" s="2" customFormat="1" ht="21.75" customHeight="1" x14ac:dyDescent="0.2">
      <c r="A146" s="246"/>
      <c r="B146" s="247"/>
      <c r="C146" s="232" t="s">
        <v>204</v>
      </c>
      <c r="D146" s="232" t="s">
        <v>128</v>
      </c>
      <c r="E146" s="233" t="s">
        <v>205</v>
      </c>
      <c r="F146" s="234" t="s">
        <v>206</v>
      </c>
      <c r="G146" s="235" t="s">
        <v>161</v>
      </c>
      <c r="H146" s="236">
        <v>198.72200000000001</v>
      </c>
      <c r="I146" s="158"/>
      <c r="J146" s="238">
        <f t="shared" si="0"/>
        <v>0</v>
      </c>
      <c r="K146" s="315"/>
      <c r="L146" s="247"/>
      <c r="M146" s="316" t="s">
        <v>1</v>
      </c>
      <c r="N146" s="317" t="s">
        <v>39</v>
      </c>
      <c r="O146" s="318"/>
      <c r="P146" s="319">
        <f t="shared" si="1"/>
        <v>0</v>
      </c>
      <c r="Q146" s="319">
        <v>0</v>
      </c>
      <c r="R146" s="319">
        <f t="shared" si="2"/>
        <v>0</v>
      </c>
      <c r="S146" s="319">
        <v>0</v>
      </c>
      <c r="T146" s="320">
        <f t="shared" si="3"/>
        <v>0</v>
      </c>
      <c r="U146" s="246"/>
      <c r="V146" s="246"/>
      <c r="W146" s="246"/>
      <c r="X146" s="27"/>
      <c r="Y146" s="27"/>
      <c r="Z146" s="27"/>
      <c r="AA146" s="27"/>
      <c r="AB146" s="27"/>
      <c r="AC146" s="27"/>
      <c r="AD146" s="27"/>
      <c r="AE146" s="27"/>
      <c r="AR146" s="160" t="s">
        <v>132</v>
      </c>
      <c r="AT146" s="160" t="s">
        <v>128</v>
      </c>
      <c r="AU146" s="160" t="s">
        <v>84</v>
      </c>
      <c r="AY146" s="14" t="s">
        <v>126</v>
      </c>
      <c r="BE146" s="161">
        <f t="shared" si="4"/>
        <v>0</v>
      </c>
      <c r="BF146" s="161">
        <f t="shared" si="5"/>
        <v>0</v>
      </c>
      <c r="BG146" s="161">
        <f t="shared" si="6"/>
        <v>0</v>
      </c>
      <c r="BH146" s="161">
        <f t="shared" si="7"/>
        <v>0</v>
      </c>
      <c r="BI146" s="161">
        <f t="shared" si="8"/>
        <v>0</v>
      </c>
      <c r="BJ146" s="14" t="s">
        <v>82</v>
      </c>
      <c r="BK146" s="161">
        <f t="shared" si="9"/>
        <v>0</v>
      </c>
      <c r="BL146" s="14" t="s">
        <v>132</v>
      </c>
      <c r="BM146" s="160" t="s">
        <v>207</v>
      </c>
    </row>
    <row r="147" spans="1:65" s="2" customFormat="1" ht="21.75" customHeight="1" x14ac:dyDescent="0.2">
      <c r="A147" s="246"/>
      <c r="B147" s="247"/>
      <c r="C147" s="232" t="s">
        <v>208</v>
      </c>
      <c r="D147" s="232" t="s">
        <v>128</v>
      </c>
      <c r="E147" s="233" t="s">
        <v>209</v>
      </c>
      <c r="F147" s="234" t="s">
        <v>210</v>
      </c>
      <c r="G147" s="235" t="s">
        <v>161</v>
      </c>
      <c r="H147" s="236">
        <v>26.55</v>
      </c>
      <c r="I147" s="158"/>
      <c r="J147" s="238">
        <f t="shared" si="0"/>
        <v>0</v>
      </c>
      <c r="K147" s="315"/>
      <c r="L147" s="247"/>
      <c r="M147" s="316" t="s">
        <v>1</v>
      </c>
      <c r="N147" s="317" t="s">
        <v>39</v>
      </c>
      <c r="O147" s="318"/>
      <c r="P147" s="319">
        <f t="shared" si="1"/>
        <v>0</v>
      </c>
      <c r="Q147" s="319">
        <v>0</v>
      </c>
      <c r="R147" s="319">
        <f t="shared" si="2"/>
        <v>0</v>
      </c>
      <c r="S147" s="319">
        <v>0</v>
      </c>
      <c r="T147" s="320">
        <f t="shared" si="3"/>
        <v>0</v>
      </c>
      <c r="U147" s="246"/>
      <c r="V147" s="246"/>
      <c r="W147" s="246"/>
      <c r="X147" s="27"/>
      <c r="Y147" s="27"/>
      <c r="Z147" s="27"/>
      <c r="AA147" s="27"/>
      <c r="AB147" s="27"/>
      <c r="AC147" s="27"/>
      <c r="AD147" s="27"/>
      <c r="AE147" s="27"/>
      <c r="AR147" s="160" t="s">
        <v>132</v>
      </c>
      <c r="AT147" s="160" t="s">
        <v>128</v>
      </c>
      <c r="AU147" s="160" t="s">
        <v>84</v>
      </c>
      <c r="AY147" s="14" t="s">
        <v>126</v>
      </c>
      <c r="BE147" s="161">
        <f t="shared" si="4"/>
        <v>0</v>
      </c>
      <c r="BF147" s="161">
        <f t="shared" si="5"/>
        <v>0</v>
      </c>
      <c r="BG147" s="161">
        <f t="shared" si="6"/>
        <v>0</v>
      </c>
      <c r="BH147" s="161">
        <f t="shared" si="7"/>
        <v>0</v>
      </c>
      <c r="BI147" s="161">
        <f t="shared" si="8"/>
        <v>0</v>
      </c>
      <c r="BJ147" s="14" t="s">
        <v>82</v>
      </c>
      <c r="BK147" s="161">
        <f t="shared" si="9"/>
        <v>0</v>
      </c>
      <c r="BL147" s="14" t="s">
        <v>132</v>
      </c>
      <c r="BM147" s="160" t="s">
        <v>211</v>
      </c>
    </row>
    <row r="148" spans="1:65" s="2" customFormat="1" ht="21.75" customHeight="1" x14ac:dyDescent="0.2">
      <c r="A148" s="246"/>
      <c r="B148" s="247"/>
      <c r="C148" s="232" t="s">
        <v>7</v>
      </c>
      <c r="D148" s="232" t="s">
        <v>128</v>
      </c>
      <c r="E148" s="233" t="s">
        <v>212</v>
      </c>
      <c r="F148" s="234" t="s">
        <v>213</v>
      </c>
      <c r="G148" s="235" t="s">
        <v>161</v>
      </c>
      <c r="H148" s="236">
        <v>84.2</v>
      </c>
      <c r="I148" s="158"/>
      <c r="J148" s="238">
        <f t="shared" si="0"/>
        <v>0</v>
      </c>
      <c r="K148" s="315"/>
      <c r="L148" s="247"/>
      <c r="M148" s="316" t="s">
        <v>1</v>
      </c>
      <c r="N148" s="317" t="s">
        <v>39</v>
      </c>
      <c r="O148" s="318"/>
      <c r="P148" s="319">
        <f t="shared" si="1"/>
        <v>0</v>
      </c>
      <c r="Q148" s="319">
        <v>0</v>
      </c>
      <c r="R148" s="319">
        <f t="shared" si="2"/>
        <v>0</v>
      </c>
      <c r="S148" s="319">
        <v>0</v>
      </c>
      <c r="T148" s="320">
        <f t="shared" si="3"/>
        <v>0</v>
      </c>
      <c r="U148" s="246"/>
      <c r="V148" s="246"/>
      <c r="W148" s="246"/>
      <c r="X148" s="27"/>
      <c r="Y148" s="27"/>
      <c r="Z148" s="27"/>
      <c r="AA148" s="27"/>
      <c r="AB148" s="27"/>
      <c r="AC148" s="27"/>
      <c r="AD148" s="27"/>
      <c r="AE148" s="27"/>
      <c r="AR148" s="160" t="s">
        <v>132</v>
      </c>
      <c r="AT148" s="160" t="s">
        <v>128</v>
      </c>
      <c r="AU148" s="160" t="s">
        <v>84</v>
      </c>
      <c r="AY148" s="14" t="s">
        <v>126</v>
      </c>
      <c r="BE148" s="161">
        <f t="shared" si="4"/>
        <v>0</v>
      </c>
      <c r="BF148" s="161">
        <f t="shared" si="5"/>
        <v>0</v>
      </c>
      <c r="BG148" s="161">
        <f t="shared" si="6"/>
        <v>0</v>
      </c>
      <c r="BH148" s="161">
        <f t="shared" si="7"/>
        <v>0</v>
      </c>
      <c r="BI148" s="161">
        <f t="shared" si="8"/>
        <v>0</v>
      </c>
      <c r="BJ148" s="14" t="s">
        <v>82</v>
      </c>
      <c r="BK148" s="161">
        <f t="shared" si="9"/>
        <v>0</v>
      </c>
      <c r="BL148" s="14" t="s">
        <v>132</v>
      </c>
      <c r="BM148" s="160" t="s">
        <v>214</v>
      </c>
    </row>
    <row r="149" spans="1:65" s="2" customFormat="1" ht="16.5" customHeight="1" x14ac:dyDescent="0.2">
      <c r="A149" s="246"/>
      <c r="B149" s="247"/>
      <c r="C149" s="333" t="s">
        <v>215</v>
      </c>
      <c r="D149" s="333" t="s">
        <v>185</v>
      </c>
      <c r="E149" s="334" t="s">
        <v>216</v>
      </c>
      <c r="F149" s="335" t="s">
        <v>217</v>
      </c>
      <c r="G149" s="336" t="s">
        <v>218</v>
      </c>
      <c r="H149" s="337">
        <v>168.4</v>
      </c>
      <c r="I149" s="162"/>
      <c r="J149" s="338">
        <f t="shared" si="0"/>
        <v>0</v>
      </c>
      <c r="K149" s="339"/>
      <c r="L149" s="340"/>
      <c r="M149" s="341" t="s">
        <v>1</v>
      </c>
      <c r="N149" s="342" t="s">
        <v>39</v>
      </c>
      <c r="O149" s="318"/>
      <c r="P149" s="319">
        <f t="shared" si="1"/>
        <v>0</v>
      </c>
      <c r="Q149" s="319">
        <v>0</v>
      </c>
      <c r="R149" s="319">
        <f t="shared" si="2"/>
        <v>0</v>
      </c>
      <c r="S149" s="319">
        <v>0</v>
      </c>
      <c r="T149" s="320">
        <f t="shared" si="3"/>
        <v>0</v>
      </c>
      <c r="U149" s="246"/>
      <c r="V149" s="246"/>
      <c r="W149" s="246"/>
      <c r="X149" s="27"/>
      <c r="Y149" s="27"/>
      <c r="Z149" s="27"/>
      <c r="AA149" s="27"/>
      <c r="AB149" s="27"/>
      <c r="AC149" s="27"/>
      <c r="AD149" s="27"/>
      <c r="AE149" s="27"/>
      <c r="AR149" s="160" t="s">
        <v>158</v>
      </c>
      <c r="AT149" s="160" t="s">
        <v>185</v>
      </c>
      <c r="AU149" s="160" t="s">
        <v>84</v>
      </c>
      <c r="AY149" s="14" t="s">
        <v>126</v>
      </c>
      <c r="BE149" s="161">
        <f t="shared" si="4"/>
        <v>0</v>
      </c>
      <c r="BF149" s="161">
        <f t="shared" si="5"/>
        <v>0</v>
      </c>
      <c r="BG149" s="161">
        <f t="shared" si="6"/>
        <v>0</v>
      </c>
      <c r="BH149" s="161">
        <f t="shared" si="7"/>
        <v>0</v>
      </c>
      <c r="BI149" s="161">
        <f t="shared" si="8"/>
        <v>0</v>
      </c>
      <c r="BJ149" s="14" t="s">
        <v>82</v>
      </c>
      <c r="BK149" s="161">
        <f t="shared" si="9"/>
        <v>0</v>
      </c>
      <c r="BL149" s="14" t="s">
        <v>132</v>
      </c>
      <c r="BM149" s="160" t="s">
        <v>219</v>
      </c>
    </row>
    <row r="150" spans="1:65" s="2" customFormat="1" ht="21.75" customHeight="1" x14ac:dyDescent="0.2">
      <c r="A150" s="246"/>
      <c r="B150" s="247"/>
      <c r="C150" s="232" t="s">
        <v>220</v>
      </c>
      <c r="D150" s="232" t="s">
        <v>128</v>
      </c>
      <c r="E150" s="233" t="s">
        <v>221</v>
      </c>
      <c r="F150" s="234" t="s">
        <v>222</v>
      </c>
      <c r="G150" s="235" t="s">
        <v>161</v>
      </c>
      <c r="H150" s="236">
        <v>35</v>
      </c>
      <c r="I150" s="158"/>
      <c r="J150" s="238">
        <f t="shared" si="0"/>
        <v>0</v>
      </c>
      <c r="K150" s="315"/>
      <c r="L150" s="247"/>
      <c r="M150" s="316" t="s">
        <v>1</v>
      </c>
      <c r="N150" s="317" t="s">
        <v>39</v>
      </c>
      <c r="O150" s="318"/>
      <c r="P150" s="319">
        <f t="shared" si="1"/>
        <v>0</v>
      </c>
      <c r="Q150" s="319">
        <v>0</v>
      </c>
      <c r="R150" s="319">
        <f t="shared" si="2"/>
        <v>0</v>
      </c>
      <c r="S150" s="319">
        <v>0</v>
      </c>
      <c r="T150" s="320">
        <f t="shared" si="3"/>
        <v>0</v>
      </c>
      <c r="U150" s="246"/>
      <c r="V150" s="246"/>
      <c r="W150" s="246"/>
      <c r="X150" s="27"/>
      <c r="Y150" s="27"/>
      <c r="Z150" s="27"/>
      <c r="AA150" s="27"/>
      <c r="AB150" s="27"/>
      <c r="AC150" s="27"/>
      <c r="AD150" s="27"/>
      <c r="AE150" s="27"/>
      <c r="AR150" s="160" t="s">
        <v>132</v>
      </c>
      <c r="AT150" s="160" t="s">
        <v>128</v>
      </c>
      <c r="AU150" s="160" t="s">
        <v>84</v>
      </c>
      <c r="AY150" s="14" t="s">
        <v>126</v>
      </c>
      <c r="BE150" s="161">
        <f t="shared" si="4"/>
        <v>0</v>
      </c>
      <c r="BF150" s="161">
        <f t="shared" si="5"/>
        <v>0</v>
      </c>
      <c r="BG150" s="161">
        <f t="shared" si="6"/>
        <v>0</v>
      </c>
      <c r="BH150" s="161">
        <f t="shared" si="7"/>
        <v>0</v>
      </c>
      <c r="BI150" s="161">
        <f t="shared" si="8"/>
        <v>0</v>
      </c>
      <c r="BJ150" s="14" t="s">
        <v>82</v>
      </c>
      <c r="BK150" s="161">
        <f t="shared" si="9"/>
        <v>0</v>
      </c>
      <c r="BL150" s="14" t="s">
        <v>132</v>
      </c>
      <c r="BM150" s="160" t="s">
        <v>223</v>
      </c>
    </row>
    <row r="151" spans="1:65" s="2" customFormat="1" ht="16.5" customHeight="1" x14ac:dyDescent="0.2">
      <c r="A151" s="246"/>
      <c r="B151" s="247"/>
      <c r="C151" s="333" t="s">
        <v>224</v>
      </c>
      <c r="D151" s="333" t="s">
        <v>185</v>
      </c>
      <c r="E151" s="334" t="s">
        <v>225</v>
      </c>
      <c r="F151" s="335" t="s">
        <v>226</v>
      </c>
      <c r="G151" s="336" t="s">
        <v>218</v>
      </c>
      <c r="H151" s="337">
        <v>63</v>
      </c>
      <c r="I151" s="162"/>
      <c r="J151" s="338">
        <f t="shared" si="0"/>
        <v>0</v>
      </c>
      <c r="K151" s="339"/>
      <c r="L151" s="340"/>
      <c r="M151" s="341" t="s">
        <v>1</v>
      </c>
      <c r="N151" s="342" t="s">
        <v>39</v>
      </c>
      <c r="O151" s="318"/>
      <c r="P151" s="319">
        <f t="shared" si="1"/>
        <v>0</v>
      </c>
      <c r="Q151" s="319">
        <v>1</v>
      </c>
      <c r="R151" s="319">
        <f t="shared" si="2"/>
        <v>63</v>
      </c>
      <c r="S151" s="319">
        <v>0</v>
      </c>
      <c r="T151" s="320">
        <f t="shared" si="3"/>
        <v>0</v>
      </c>
      <c r="U151" s="246"/>
      <c r="V151" s="246"/>
      <c r="W151" s="246"/>
      <c r="X151" s="27"/>
      <c r="Y151" s="27"/>
      <c r="Z151" s="27"/>
      <c r="AA151" s="27"/>
      <c r="AB151" s="27"/>
      <c r="AC151" s="27"/>
      <c r="AD151" s="27"/>
      <c r="AE151" s="27"/>
      <c r="AR151" s="160" t="s">
        <v>158</v>
      </c>
      <c r="AT151" s="160" t="s">
        <v>185</v>
      </c>
      <c r="AU151" s="160" t="s">
        <v>84</v>
      </c>
      <c r="AY151" s="14" t="s">
        <v>126</v>
      </c>
      <c r="BE151" s="161">
        <f t="shared" si="4"/>
        <v>0</v>
      </c>
      <c r="BF151" s="161">
        <f t="shared" si="5"/>
        <v>0</v>
      </c>
      <c r="BG151" s="161">
        <f t="shared" si="6"/>
        <v>0</v>
      </c>
      <c r="BH151" s="161">
        <f t="shared" si="7"/>
        <v>0</v>
      </c>
      <c r="BI151" s="161">
        <f t="shared" si="8"/>
        <v>0</v>
      </c>
      <c r="BJ151" s="14" t="s">
        <v>82</v>
      </c>
      <c r="BK151" s="161">
        <f t="shared" si="9"/>
        <v>0</v>
      </c>
      <c r="BL151" s="14" t="s">
        <v>132</v>
      </c>
      <c r="BM151" s="160" t="s">
        <v>227</v>
      </c>
    </row>
    <row r="152" spans="1:65" s="2" customFormat="1" ht="21.75" customHeight="1" x14ac:dyDescent="0.2">
      <c r="A152" s="246"/>
      <c r="B152" s="247"/>
      <c r="C152" s="232" t="s">
        <v>228</v>
      </c>
      <c r="D152" s="232" t="s">
        <v>128</v>
      </c>
      <c r="E152" s="233" t="s">
        <v>229</v>
      </c>
      <c r="F152" s="234" t="s">
        <v>230</v>
      </c>
      <c r="G152" s="235" t="s">
        <v>218</v>
      </c>
      <c r="H152" s="236">
        <v>357.7</v>
      </c>
      <c r="I152" s="158"/>
      <c r="J152" s="238">
        <f t="shared" si="0"/>
        <v>0</v>
      </c>
      <c r="K152" s="315"/>
      <c r="L152" s="247"/>
      <c r="M152" s="316" t="s">
        <v>1</v>
      </c>
      <c r="N152" s="317" t="s">
        <v>39</v>
      </c>
      <c r="O152" s="318"/>
      <c r="P152" s="319">
        <f t="shared" si="1"/>
        <v>0</v>
      </c>
      <c r="Q152" s="319">
        <v>0</v>
      </c>
      <c r="R152" s="319">
        <f t="shared" si="2"/>
        <v>0</v>
      </c>
      <c r="S152" s="319">
        <v>0</v>
      </c>
      <c r="T152" s="320">
        <f t="shared" si="3"/>
        <v>0</v>
      </c>
      <c r="U152" s="246"/>
      <c r="V152" s="246"/>
      <c r="W152" s="246"/>
      <c r="X152" s="27"/>
      <c r="Y152" s="27"/>
      <c r="Z152" s="27"/>
      <c r="AA152" s="27"/>
      <c r="AB152" s="27"/>
      <c r="AC152" s="27"/>
      <c r="AD152" s="27"/>
      <c r="AE152" s="27"/>
      <c r="AR152" s="160" t="s">
        <v>132</v>
      </c>
      <c r="AT152" s="160" t="s">
        <v>128</v>
      </c>
      <c r="AU152" s="160" t="s">
        <v>84</v>
      </c>
      <c r="AY152" s="14" t="s">
        <v>126</v>
      </c>
      <c r="BE152" s="161">
        <f t="shared" si="4"/>
        <v>0</v>
      </c>
      <c r="BF152" s="161">
        <f t="shared" si="5"/>
        <v>0</v>
      </c>
      <c r="BG152" s="161">
        <f t="shared" si="6"/>
        <v>0</v>
      </c>
      <c r="BH152" s="161">
        <f t="shared" si="7"/>
        <v>0</v>
      </c>
      <c r="BI152" s="161">
        <f t="shared" si="8"/>
        <v>0</v>
      </c>
      <c r="BJ152" s="14" t="s">
        <v>82</v>
      </c>
      <c r="BK152" s="161">
        <f t="shared" si="9"/>
        <v>0</v>
      </c>
      <c r="BL152" s="14" t="s">
        <v>132</v>
      </c>
      <c r="BM152" s="160" t="s">
        <v>231</v>
      </c>
    </row>
    <row r="153" spans="1:65" s="2" customFormat="1" ht="21.75" customHeight="1" x14ac:dyDescent="0.2">
      <c r="A153" s="246"/>
      <c r="B153" s="247"/>
      <c r="C153" s="232" t="s">
        <v>232</v>
      </c>
      <c r="D153" s="232" t="s">
        <v>128</v>
      </c>
      <c r="E153" s="233" t="s">
        <v>233</v>
      </c>
      <c r="F153" s="234" t="s">
        <v>234</v>
      </c>
      <c r="G153" s="235" t="s">
        <v>161</v>
      </c>
      <c r="H153" s="236">
        <v>36.9</v>
      </c>
      <c r="I153" s="158"/>
      <c r="J153" s="238">
        <f t="shared" si="0"/>
        <v>0</v>
      </c>
      <c r="K153" s="315"/>
      <c r="L153" s="247"/>
      <c r="M153" s="316" t="s">
        <v>1</v>
      </c>
      <c r="N153" s="317" t="s">
        <v>39</v>
      </c>
      <c r="O153" s="318"/>
      <c r="P153" s="319">
        <f t="shared" si="1"/>
        <v>0</v>
      </c>
      <c r="Q153" s="319">
        <v>0</v>
      </c>
      <c r="R153" s="319">
        <f t="shared" si="2"/>
        <v>0</v>
      </c>
      <c r="S153" s="319">
        <v>0</v>
      </c>
      <c r="T153" s="320">
        <f t="shared" si="3"/>
        <v>0</v>
      </c>
      <c r="U153" s="246"/>
      <c r="V153" s="246"/>
      <c r="W153" s="246"/>
      <c r="X153" s="27"/>
      <c r="Y153" s="27"/>
      <c r="Z153" s="27"/>
      <c r="AA153" s="27"/>
      <c r="AB153" s="27"/>
      <c r="AC153" s="27"/>
      <c r="AD153" s="27"/>
      <c r="AE153" s="27"/>
      <c r="AR153" s="160" t="s">
        <v>132</v>
      </c>
      <c r="AT153" s="160" t="s">
        <v>128</v>
      </c>
      <c r="AU153" s="160" t="s">
        <v>84</v>
      </c>
      <c r="AY153" s="14" t="s">
        <v>126</v>
      </c>
      <c r="BE153" s="161">
        <f t="shared" si="4"/>
        <v>0</v>
      </c>
      <c r="BF153" s="161">
        <f t="shared" si="5"/>
        <v>0</v>
      </c>
      <c r="BG153" s="161">
        <f t="shared" si="6"/>
        <v>0</v>
      </c>
      <c r="BH153" s="161">
        <f t="shared" si="7"/>
        <v>0</v>
      </c>
      <c r="BI153" s="161">
        <f t="shared" si="8"/>
        <v>0</v>
      </c>
      <c r="BJ153" s="14" t="s">
        <v>82</v>
      </c>
      <c r="BK153" s="161">
        <f t="shared" si="9"/>
        <v>0</v>
      </c>
      <c r="BL153" s="14" t="s">
        <v>132</v>
      </c>
      <c r="BM153" s="160" t="s">
        <v>235</v>
      </c>
    </row>
    <row r="154" spans="1:65" s="2" customFormat="1" ht="16.5" customHeight="1" x14ac:dyDescent="0.2">
      <c r="A154" s="246"/>
      <c r="B154" s="247"/>
      <c r="C154" s="232" t="s">
        <v>236</v>
      </c>
      <c r="D154" s="232" t="s">
        <v>128</v>
      </c>
      <c r="E154" s="233" t="s">
        <v>237</v>
      </c>
      <c r="F154" s="234" t="s">
        <v>238</v>
      </c>
      <c r="G154" s="235" t="s">
        <v>161</v>
      </c>
      <c r="H154" s="236">
        <v>198.72200000000001</v>
      </c>
      <c r="I154" s="158"/>
      <c r="J154" s="238">
        <f t="shared" si="0"/>
        <v>0</v>
      </c>
      <c r="K154" s="315"/>
      <c r="L154" s="247"/>
      <c r="M154" s="316" t="s">
        <v>1</v>
      </c>
      <c r="N154" s="317" t="s">
        <v>39</v>
      </c>
      <c r="O154" s="318"/>
      <c r="P154" s="319">
        <f t="shared" si="1"/>
        <v>0</v>
      </c>
      <c r="Q154" s="319">
        <v>0</v>
      </c>
      <c r="R154" s="319">
        <f t="shared" si="2"/>
        <v>0</v>
      </c>
      <c r="S154" s="319">
        <v>0</v>
      </c>
      <c r="T154" s="320">
        <f t="shared" si="3"/>
        <v>0</v>
      </c>
      <c r="U154" s="246"/>
      <c r="V154" s="246"/>
      <c r="W154" s="246"/>
      <c r="X154" s="27"/>
      <c r="Y154" s="27"/>
      <c r="Z154" s="27"/>
      <c r="AA154" s="27"/>
      <c r="AB154" s="27"/>
      <c r="AC154" s="27"/>
      <c r="AD154" s="27"/>
      <c r="AE154" s="27"/>
      <c r="AR154" s="160" t="s">
        <v>132</v>
      </c>
      <c r="AT154" s="160" t="s">
        <v>128</v>
      </c>
      <c r="AU154" s="160" t="s">
        <v>84</v>
      </c>
      <c r="AY154" s="14" t="s">
        <v>126</v>
      </c>
      <c r="BE154" s="161">
        <f t="shared" si="4"/>
        <v>0</v>
      </c>
      <c r="BF154" s="161">
        <f t="shared" si="5"/>
        <v>0</v>
      </c>
      <c r="BG154" s="161">
        <f t="shared" si="6"/>
        <v>0</v>
      </c>
      <c r="BH154" s="161">
        <f t="shared" si="7"/>
        <v>0</v>
      </c>
      <c r="BI154" s="161">
        <f t="shared" si="8"/>
        <v>0</v>
      </c>
      <c r="BJ154" s="14" t="s">
        <v>82</v>
      </c>
      <c r="BK154" s="161">
        <f t="shared" si="9"/>
        <v>0</v>
      </c>
      <c r="BL154" s="14" t="s">
        <v>132</v>
      </c>
      <c r="BM154" s="160" t="s">
        <v>239</v>
      </c>
    </row>
    <row r="155" spans="1:65" s="2" customFormat="1" ht="21.75" customHeight="1" x14ac:dyDescent="0.2">
      <c r="A155" s="246"/>
      <c r="B155" s="247"/>
      <c r="C155" s="232" t="s">
        <v>240</v>
      </c>
      <c r="D155" s="232" t="s">
        <v>128</v>
      </c>
      <c r="E155" s="233" t="s">
        <v>241</v>
      </c>
      <c r="F155" s="234" t="s">
        <v>242</v>
      </c>
      <c r="G155" s="235" t="s">
        <v>161</v>
      </c>
      <c r="H155" s="236">
        <v>26.751999999999999</v>
      </c>
      <c r="I155" s="158"/>
      <c r="J155" s="238">
        <f t="shared" si="0"/>
        <v>0</v>
      </c>
      <c r="K155" s="315"/>
      <c r="L155" s="247"/>
      <c r="M155" s="316" t="s">
        <v>1</v>
      </c>
      <c r="N155" s="317" t="s">
        <v>39</v>
      </c>
      <c r="O155" s="318"/>
      <c r="P155" s="319">
        <f t="shared" si="1"/>
        <v>0</v>
      </c>
      <c r="Q155" s="319">
        <v>0</v>
      </c>
      <c r="R155" s="319">
        <f t="shared" si="2"/>
        <v>0</v>
      </c>
      <c r="S155" s="319">
        <v>0</v>
      </c>
      <c r="T155" s="320">
        <f t="shared" si="3"/>
        <v>0</v>
      </c>
      <c r="U155" s="246"/>
      <c r="V155" s="246"/>
      <c r="W155" s="246"/>
      <c r="X155" s="27"/>
      <c r="Y155" s="27"/>
      <c r="Z155" s="27"/>
      <c r="AA155" s="27"/>
      <c r="AB155" s="27"/>
      <c r="AC155" s="27"/>
      <c r="AD155" s="27"/>
      <c r="AE155" s="27"/>
      <c r="AR155" s="160" t="s">
        <v>132</v>
      </c>
      <c r="AT155" s="160" t="s">
        <v>128</v>
      </c>
      <c r="AU155" s="160" t="s">
        <v>84</v>
      </c>
      <c r="AY155" s="14" t="s">
        <v>126</v>
      </c>
      <c r="BE155" s="161">
        <f t="shared" si="4"/>
        <v>0</v>
      </c>
      <c r="BF155" s="161">
        <f t="shared" si="5"/>
        <v>0</v>
      </c>
      <c r="BG155" s="161">
        <f t="shared" si="6"/>
        <v>0</v>
      </c>
      <c r="BH155" s="161">
        <f t="shared" si="7"/>
        <v>0</v>
      </c>
      <c r="BI155" s="161">
        <f t="shared" si="8"/>
        <v>0</v>
      </c>
      <c r="BJ155" s="14" t="s">
        <v>82</v>
      </c>
      <c r="BK155" s="161">
        <f t="shared" si="9"/>
        <v>0</v>
      </c>
      <c r="BL155" s="14" t="s">
        <v>132</v>
      </c>
      <c r="BM155" s="160" t="s">
        <v>243</v>
      </c>
    </row>
    <row r="156" spans="1:65" s="2" customFormat="1" ht="16.5" customHeight="1" x14ac:dyDescent="0.2">
      <c r="A156" s="246"/>
      <c r="B156" s="247"/>
      <c r="C156" s="232" t="s">
        <v>244</v>
      </c>
      <c r="D156" s="232" t="s">
        <v>128</v>
      </c>
      <c r="E156" s="233" t="s">
        <v>245</v>
      </c>
      <c r="F156" s="234" t="s">
        <v>246</v>
      </c>
      <c r="G156" s="235" t="s">
        <v>161</v>
      </c>
      <c r="H156" s="236">
        <v>18.149999999999999</v>
      </c>
      <c r="I156" s="158"/>
      <c r="J156" s="238">
        <f t="shared" si="0"/>
        <v>0</v>
      </c>
      <c r="K156" s="315"/>
      <c r="L156" s="247"/>
      <c r="M156" s="316" t="s">
        <v>1</v>
      </c>
      <c r="N156" s="317" t="s">
        <v>39</v>
      </c>
      <c r="O156" s="318"/>
      <c r="P156" s="319">
        <f t="shared" si="1"/>
        <v>0</v>
      </c>
      <c r="Q156" s="319">
        <v>0</v>
      </c>
      <c r="R156" s="319">
        <f t="shared" si="2"/>
        <v>0</v>
      </c>
      <c r="S156" s="319">
        <v>0</v>
      </c>
      <c r="T156" s="320">
        <f t="shared" si="3"/>
        <v>0</v>
      </c>
      <c r="U156" s="246"/>
      <c r="V156" s="246"/>
      <c r="W156" s="246"/>
      <c r="X156" s="27"/>
      <c r="Y156" s="27"/>
      <c r="Z156" s="27"/>
      <c r="AA156" s="27"/>
      <c r="AB156" s="27"/>
      <c r="AC156" s="27"/>
      <c r="AD156" s="27"/>
      <c r="AE156" s="27"/>
      <c r="AR156" s="160" t="s">
        <v>132</v>
      </c>
      <c r="AT156" s="160" t="s">
        <v>128</v>
      </c>
      <c r="AU156" s="160" t="s">
        <v>84</v>
      </c>
      <c r="AY156" s="14" t="s">
        <v>126</v>
      </c>
      <c r="BE156" s="161">
        <f t="shared" si="4"/>
        <v>0</v>
      </c>
      <c r="BF156" s="161">
        <f t="shared" si="5"/>
        <v>0</v>
      </c>
      <c r="BG156" s="161">
        <f t="shared" si="6"/>
        <v>0</v>
      </c>
      <c r="BH156" s="161">
        <f t="shared" si="7"/>
        <v>0</v>
      </c>
      <c r="BI156" s="161">
        <f t="shared" si="8"/>
        <v>0</v>
      </c>
      <c r="BJ156" s="14" t="s">
        <v>82</v>
      </c>
      <c r="BK156" s="161">
        <f t="shared" si="9"/>
        <v>0</v>
      </c>
      <c r="BL156" s="14" t="s">
        <v>132</v>
      </c>
      <c r="BM156" s="160" t="s">
        <v>247</v>
      </c>
    </row>
    <row r="157" spans="1:65" s="2" customFormat="1" ht="21.75" customHeight="1" x14ac:dyDescent="0.2">
      <c r="A157" s="246"/>
      <c r="B157" s="247"/>
      <c r="C157" s="232" t="s">
        <v>248</v>
      </c>
      <c r="D157" s="232" t="s">
        <v>128</v>
      </c>
      <c r="E157" s="233" t="s">
        <v>249</v>
      </c>
      <c r="F157" s="234" t="s">
        <v>250</v>
      </c>
      <c r="G157" s="235" t="s">
        <v>161</v>
      </c>
      <c r="H157" s="236">
        <v>7.2649999999999997</v>
      </c>
      <c r="I157" s="158"/>
      <c r="J157" s="238">
        <f t="shared" si="0"/>
        <v>0</v>
      </c>
      <c r="K157" s="315"/>
      <c r="L157" s="247"/>
      <c r="M157" s="316" t="s">
        <v>1</v>
      </c>
      <c r="N157" s="317" t="s">
        <v>39</v>
      </c>
      <c r="O157" s="318"/>
      <c r="P157" s="319">
        <f t="shared" si="1"/>
        <v>0</v>
      </c>
      <c r="Q157" s="319">
        <v>0</v>
      </c>
      <c r="R157" s="319">
        <f t="shared" si="2"/>
        <v>0</v>
      </c>
      <c r="S157" s="319">
        <v>0</v>
      </c>
      <c r="T157" s="320">
        <f t="shared" si="3"/>
        <v>0</v>
      </c>
      <c r="U157" s="246"/>
      <c r="V157" s="246"/>
      <c r="W157" s="246"/>
      <c r="X157" s="27"/>
      <c r="Y157" s="27"/>
      <c r="Z157" s="27"/>
      <c r="AA157" s="27"/>
      <c r="AB157" s="27"/>
      <c r="AC157" s="27"/>
      <c r="AD157" s="27"/>
      <c r="AE157" s="27"/>
      <c r="AR157" s="160" t="s">
        <v>132</v>
      </c>
      <c r="AT157" s="160" t="s">
        <v>128</v>
      </c>
      <c r="AU157" s="160" t="s">
        <v>84</v>
      </c>
      <c r="AY157" s="14" t="s">
        <v>126</v>
      </c>
      <c r="BE157" s="161">
        <f t="shared" si="4"/>
        <v>0</v>
      </c>
      <c r="BF157" s="161">
        <f t="shared" si="5"/>
        <v>0</v>
      </c>
      <c r="BG157" s="161">
        <f t="shared" si="6"/>
        <v>0</v>
      </c>
      <c r="BH157" s="161">
        <f t="shared" si="7"/>
        <v>0</v>
      </c>
      <c r="BI157" s="161">
        <f t="shared" si="8"/>
        <v>0</v>
      </c>
      <c r="BJ157" s="14" t="s">
        <v>82</v>
      </c>
      <c r="BK157" s="161">
        <f t="shared" si="9"/>
        <v>0</v>
      </c>
      <c r="BL157" s="14" t="s">
        <v>132</v>
      </c>
      <c r="BM157" s="160" t="s">
        <v>251</v>
      </c>
    </row>
    <row r="158" spans="1:65" s="2" customFormat="1" ht="16.5" customHeight="1" x14ac:dyDescent="0.2">
      <c r="A158" s="246"/>
      <c r="B158" s="247"/>
      <c r="C158" s="333" t="s">
        <v>252</v>
      </c>
      <c r="D158" s="333" t="s">
        <v>185</v>
      </c>
      <c r="E158" s="334" t="s">
        <v>253</v>
      </c>
      <c r="F158" s="335" t="s">
        <v>254</v>
      </c>
      <c r="G158" s="336" t="s">
        <v>218</v>
      </c>
      <c r="H158" s="337">
        <v>14.53</v>
      </c>
      <c r="I158" s="162"/>
      <c r="J158" s="338">
        <f t="shared" si="0"/>
        <v>0</v>
      </c>
      <c r="K158" s="339"/>
      <c r="L158" s="340"/>
      <c r="M158" s="341" t="s">
        <v>1</v>
      </c>
      <c r="N158" s="342" t="s">
        <v>39</v>
      </c>
      <c r="O158" s="318"/>
      <c r="P158" s="319">
        <f t="shared" si="1"/>
        <v>0</v>
      </c>
      <c r="Q158" s="319">
        <v>1</v>
      </c>
      <c r="R158" s="319">
        <f t="shared" si="2"/>
        <v>14.53</v>
      </c>
      <c r="S158" s="319">
        <v>0</v>
      </c>
      <c r="T158" s="320">
        <f t="shared" si="3"/>
        <v>0</v>
      </c>
      <c r="U158" s="246"/>
      <c r="V158" s="246"/>
      <c r="W158" s="246"/>
      <c r="X158" s="27"/>
      <c r="Y158" s="27"/>
      <c r="Z158" s="27"/>
      <c r="AA158" s="27"/>
      <c r="AB158" s="27"/>
      <c r="AC158" s="27"/>
      <c r="AD158" s="27"/>
      <c r="AE158" s="27"/>
      <c r="AR158" s="160" t="s">
        <v>158</v>
      </c>
      <c r="AT158" s="160" t="s">
        <v>185</v>
      </c>
      <c r="AU158" s="160" t="s">
        <v>84</v>
      </c>
      <c r="AY158" s="14" t="s">
        <v>126</v>
      </c>
      <c r="BE158" s="161">
        <f t="shared" si="4"/>
        <v>0</v>
      </c>
      <c r="BF158" s="161">
        <f t="shared" si="5"/>
        <v>0</v>
      </c>
      <c r="BG158" s="161">
        <f t="shared" si="6"/>
        <v>0</v>
      </c>
      <c r="BH158" s="161">
        <f t="shared" si="7"/>
        <v>0</v>
      </c>
      <c r="BI158" s="161">
        <f t="shared" si="8"/>
        <v>0</v>
      </c>
      <c r="BJ158" s="14" t="s">
        <v>82</v>
      </c>
      <c r="BK158" s="161">
        <f t="shared" si="9"/>
        <v>0</v>
      </c>
      <c r="BL158" s="14" t="s">
        <v>132</v>
      </c>
      <c r="BM158" s="160" t="s">
        <v>255</v>
      </c>
    </row>
    <row r="159" spans="1:65" s="2" customFormat="1" ht="21.75" customHeight="1" x14ac:dyDescent="0.2">
      <c r="A159" s="246"/>
      <c r="B159" s="247"/>
      <c r="C159" s="232" t="s">
        <v>256</v>
      </c>
      <c r="D159" s="232" t="s">
        <v>128</v>
      </c>
      <c r="E159" s="233" t="s">
        <v>257</v>
      </c>
      <c r="F159" s="234" t="s">
        <v>258</v>
      </c>
      <c r="G159" s="235" t="s">
        <v>131</v>
      </c>
      <c r="H159" s="236">
        <v>177</v>
      </c>
      <c r="I159" s="158"/>
      <c r="J159" s="238">
        <f t="shared" si="0"/>
        <v>0</v>
      </c>
      <c r="K159" s="315"/>
      <c r="L159" s="247"/>
      <c r="M159" s="316" t="s">
        <v>1</v>
      </c>
      <c r="N159" s="317" t="s">
        <v>39</v>
      </c>
      <c r="O159" s="318"/>
      <c r="P159" s="319">
        <f t="shared" si="1"/>
        <v>0</v>
      </c>
      <c r="Q159" s="319">
        <v>0</v>
      </c>
      <c r="R159" s="319">
        <f t="shared" si="2"/>
        <v>0</v>
      </c>
      <c r="S159" s="319">
        <v>0</v>
      </c>
      <c r="T159" s="320">
        <f t="shared" si="3"/>
        <v>0</v>
      </c>
      <c r="U159" s="246"/>
      <c r="V159" s="246"/>
      <c r="W159" s="246"/>
      <c r="X159" s="27"/>
      <c r="Y159" s="27"/>
      <c r="Z159" s="27"/>
      <c r="AA159" s="27"/>
      <c r="AB159" s="27"/>
      <c r="AC159" s="27"/>
      <c r="AD159" s="27"/>
      <c r="AE159" s="27"/>
      <c r="AR159" s="160" t="s">
        <v>132</v>
      </c>
      <c r="AT159" s="160" t="s">
        <v>128</v>
      </c>
      <c r="AU159" s="160" t="s">
        <v>84</v>
      </c>
      <c r="AY159" s="14" t="s">
        <v>126</v>
      </c>
      <c r="BE159" s="161">
        <f t="shared" si="4"/>
        <v>0</v>
      </c>
      <c r="BF159" s="161">
        <f t="shared" si="5"/>
        <v>0</v>
      </c>
      <c r="BG159" s="161">
        <f t="shared" si="6"/>
        <v>0</v>
      </c>
      <c r="BH159" s="161">
        <f t="shared" si="7"/>
        <v>0</v>
      </c>
      <c r="BI159" s="161">
        <f t="shared" si="8"/>
        <v>0</v>
      </c>
      <c r="BJ159" s="14" t="s">
        <v>82</v>
      </c>
      <c r="BK159" s="161">
        <f t="shared" si="9"/>
        <v>0</v>
      </c>
      <c r="BL159" s="14" t="s">
        <v>132</v>
      </c>
      <c r="BM159" s="160" t="s">
        <v>259</v>
      </c>
    </row>
    <row r="160" spans="1:65" s="2" customFormat="1" ht="16.5" customHeight="1" x14ac:dyDescent="0.2">
      <c r="A160" s="246"/>
      <c r="B160" s="247"/>
      <c r="C160" s="333" t="s">
        <v>260</v>
      </c>
      <c r="D160" s="333" t="s">
        <v>185</v>
      </c>
      <c r="E160" s="334" t="s">
        <v>261</v>
      </c>
      <c r="F160" s="335" t="s">
        <v>262</v>
      </c>
      <c r="G160" s="336" t="s">
        <v>263</v>
      </c>
      <c r="H160" s="337">
        <v>7.08</v>
      </c>
      <c r="I160" s="162"/>
      <c r="J160" s="338">
        <f t="shared" si="0"/>
        <v>0</v>
      </c>
      <c r="K160" s="339"/>
      <c r="L160" s="340"/>
      <c r="M160" s="341" t="s">
        <v>1</v>
      </c>
      <c r="N160" s="342" t="s">
        <v>39</v>
      </c>
      <c r="O160" s="318"/>
      <c r="P160" s="319">
        <f t="shared" si="1"/>
        <v>0</v>
      </c>
      <c r="Q160" s="319">
        <v>1E-3</v>
      </c>
      <c r="R160" s="319">
        <f t="shared" si="2"/>
        <v>7.0800000000000004E-3</v>
      </c>
      <c r="S160" s="319">
        <v>0</v>
      </c>
      <c r="T160" s="320">
        <f t="shared" si="3"/>
        <v>0</v>
      </c>
      <c r="U160" s="246"/>
      <c r="V160" s="246"/>
      <c r="W160" s="246"/>
      <c r="X160" s="27"/>
      <c r="Y160" s="27"/>
      <c r="Z160" s="27"/>
      <c r="AA160" s="27"/>
      <c r="AB160" s="27"/>
      <c r="AC160" s="27"/>
      <c r="AD160" s="27"/>
      <c r="AE160" s="27"/>
      <c r="AR160" s="160" t="s">
        <v>158</v>
      </c>
      <c r="AT160" s="160" t="s">
        <v>185</v>
      </c>
      <c r="AU160" s="160" t="s">
        <v>84</v>
      </c>
      <c r="AY160" s="14" t="s">
        <v>126</v>
      </c>
      <c r="BE160" s="161">
        <f t="shared" si="4"/>
        <v>0</v>
      </c>
      <c r="BF160" s="161">
        <f t="shared" si="5"/>
        <v>0</v>
      </c>
      <c r="BG160" s="161">
        <f t="shared" si="6"/>
        <v>0</v>
      </c>
      <c r="BH160" s="161">
        <f t="shared" si="7"/>
        <v>0</v>
      </c>
      <c r="BI160" s="161">
        <f t="shared" si="8"/>
        <v>0</v>
      </c>
      <c r="BJ160" s="14" t="s">
        <v>82</v>
      </c>
      <c r="BK160" s="161">
        <f t="shared" si="9"/>
        <v>0</v>
      </c>
      <c r="BL160" s="14" t="s">
        <v>132</v>
      </c>
      <c r="BM160" s="160" t="s">
        <v>264</v>
      </c>
    </row>
    <row r="161" spans="1:65" s="2" customFormat="1" ht="21.75" customHeight="1" x14ac:dyDescent="0.2">
      <c r="A161" s="246"/>
      <c r="B161" s="247"/>
      <c r="C161" s="232" t="s">
        <v>265</v>
      </c>
      <c r="D161" s="232" t="s">
        <v>128</v>
      </c>
      <c r="E161" s="233" t="s">
        <v>266</v>
      </c>
      <c r="F161" s="234" t="s">
        <v>267</v>
      </c>
      <c r="G161" s="235" t="s">
        <v>131</v>
      </c>
      <c r="H161" s="236">
        <v>210.5</v>
      </c>
      <c r="I161" s="158"/>
      <c r="J161" s="238">
        <f t="shared" si="0"/>
        <v>0</v>
      </c>
      <c r="K161" s="315"/>
      <c r="L161" s="247"/>
      <c r="M161" s="316" t="s">
        <v>1</v>
      </c>
      <c r="N161" s="317" t="s">
        <v>39</v>
      </c>
      <c r="O161" s="318"/>
      <c r="P161" s="319">
        <f t="shared" si="1"/>
        <v>0</v>
      </c>
      <c r="Q161" s="319">
        <v>0</v>
      </c>
      <c r="R161" s="319">
        <f t="shared" si="2"/>
        <v>0</v>
      </c>
      <c r="S161" s="319">
        <v>0</v>
      </c>
      <c r="T161" s="320">
        <f t="shared" si="3"/>
        <v>0</v>
      </c>
      <c r="U161" s="246"/>
      <c r="V161" s="246"/>
      <c r="W161" s="246"/>
      <c r="X161" s="27"/>
      <c r="Y161" s="27"/>
      <c r="Z161" s="27"/>
      <c r="AA161" s="27"/>
      <c r="AB161" s="27"/>
      <c r="AC161" s="27"/>
      <c r="AD161" s="27"/>
      <c r="AE161" s="27"/>
      <c r="AR161" s="160" t="s">
        <v>132</v>
      </c>
      <c r="AT161" s="160" t="s">
        <v>128</v>
      </c>
      <c r="AU161" s="160" t="s">
        <v>84</v>
      </c>
      <c r="AY161" s="14" t="s">
        <v>126</v>
      </c>
      <c r="BE161" s="161">
        <f t="shared" si="4"/>
        <v>0</v>
      </c>
      <c r="BF161" s="161">
        <f t="shared" si="5"/>
        <v>0</v>
      </c>
      <c r="BG161" s="161">
        <f t="shared" si="6"/>
        <v>0</v>
      </c>
      <c r="BH161" s="161">
        <f t="shared" si="7"/>
        <v>0</v>
      </c>
      <c r="BI161" s="161">
        <f t="shared" si="8"/>
        <v>0</v>
      </c>
      <c r="BJ161" s="14" t="s">
        <v>82</v>
      </c>
      <c r="BK161" s="161">
        <f t="shared" si="9"/>
        <v>0</v>
      </c>
      <c r="BL161" s="14" t="s">
        <v>132</v>
      </c>
      <c r="BM161" s="160" t="s">
        <v>268</v>
      </c>
    </row>
    <row r="162" spans="1:65" s="2" customFormat="1" ht="16.5" customHeight="1" x14ac:dyDescent="0.2">
      <c r="A162" s="246"/>
      <c r="B162" s="247"/>
      <c r="C162" s="232" t="s">
        <v>269</v>
      </c>
      <c r="D162" s="232" t="s">
        <v>128</v>
      </c>
      <c r="E162" s="233" t="s">
        <v>270</v>
      </c>
      <c r="F162" s="234" t="s">
        <v>271</v>
      </c>
      <c r="G162" s="235" t="s">
        <v>182</v>
      </c>
      <c r="H162" s="236">
        <v>65</v>
      </c>
      <c r="I162" s="158"/>
      <c r="J162" s="238">
        <f t="shared" si="0"/>
        <v>0</v>
      </c>
      <c r="K162" s="315"/>
      <c r="L162" s="247"/>
      <c r="M162" s="316" t="s">
        <v>1</v>
      </c>
      <c r="N162" s="317" t="s">
        <v>39</v>
      </c>
      <c r="O162" s="318"/>
      <c r="P162" s="319">
        <f t="shared" si="1"/>
        <v>0</v>
      </c>
      <c r="Q162" s="319">
        <v>0</v>
      </c>
      <c r="R162" s="319">
        <f t="shared" si="2"/>
        <v>0</v>
      </c>
      <c r="S162" s="319">
        <v>0</v>
      </c>
      <c r="T162" s="320">
        <f t="shared" si="3"/>
        <v>0</v>
      </c>
      <c r="U162" s="246"/>
      <c r="V162" s="246"/>
      <c r="W162" s="246"/>
      <c r="X162" s="27"/>
      <c r="Y162" s="27"/>
      <c r="Z162" s="27"/>
      <c r="AA162" s="27"/>
      <c r="AB162" s="27"/>
      <c r="AC162" s="27"/>
      <c r="AD162" s="27"/>
      <c r="AE162" s="27"/>
      <c r="AR162" s="160" t="s">
        <v>132</v>
      </c>
      <c r="AT162" s="160" t="s">
        <v>128</v>
      </c>
      <c r="AU162" s="160" t="s">
        <v>84</v>
      </c>
      <c r="AY162" s="14" t="s">
        <v>126</v>
      </c>
      <c r="BE162" s="161">
        <f t="shared" si="4"/>
        <v>0</v>
      </c>
      <c r="BF162" s="161">
        <f t="shared" si="5"/>
        <v>0</v>
      </c>
      <c r="BG162" s="161">
        <f t="shared" si="6"/>
        <v>0</v>
      </c>
      <c r="BH162" s="161">
        <f t="shared" si="7"/>
        <v>0</v>
      </c>
      <c r="BI162" s="161">
        <f t="shared" si="8"/>
        <v>0</v>
      </c>
      <c r="BJ162" s="14" t="s">
        <v>82</v>
      </c>
      <c r="BK162" s="161">
        <f t="shared" si="9"/>
        <v>0</v>
      </c>
      <c r="BL162" s="14" t="s">
        <v>132</v>
      </c>
      <c r="BM162" s="160" t="s">
        <v>272</v>
      </c>
    </row>
    <row r="163" spans="1:65" s="2" customFormat="1" ht="21.75" customHeight="1" x14ac:dyDescent="0.2">
      <c r="A163" s="246"/>
      <c r="B163" s="247"/>
      <c r="C163" s="232" t="s">
        <v>273</v>
      </c>
      <c r="D163" s="232" t="s">
        <v>128</v>
      </c>
      <c r="E163" s="233" t="s">
        <v>274</v>
      </c>
      <c r="F163" s="234" t="s">
        <v>275</v>
      </c>
      <c r="G163" s="235" t="s">
        <v>131</v>
      </c>
      <c r="H163" s="236">
        <v>177</v>
      </c>
      <c r="I163" s="158"/>
      <c r="J163" s="238">
        <f t="shared" si="0"/>
        <v>0</v>
      </c>
      <c r="K163" s="315"/>
      <c r="L163" s="247"/>
      <c r="M163" s="316" t="s">
        <v>1</v>
      </c>
      <c r="N163" s="317" t="s">
        <v>39</v>
      </c>
      <c r="O163" s="318"/>
      <c r="P163" s="319">
        <f t="shared" si="1"/>
        <v>0</v>
      </c>
      <c r="Q163" s="319">
        <v>0</v>
      </c>
      <c r="R163" s="319">
        <f t="shared" si="2"/>
        <v>0</v>
      </c>
      <c r="S163" s="319">
        <v>0</v>
      </c>
      <c r="T163" s="320">
        <f t="shared" si="3"/>
        <v>0</v>
      </c>
      <c r="U163" s="246"/>
      <c r="V163" s="246"/>
      <c r="W163" s="246"/>
      <c r="X163" s="27"/>
      <c r="Y163" s="27"/>
      <c r="Z163" s="27"/>
      <c r="AA163" s="27"/>
      <c r="AB163" s="27"/>
      <c r="AC163" s="27"/>
      <c r="AD163" s="27"/>
      <c r="AE163" s="27"/>
      <c r="AR163" s="160" t="s">
        <v>132</v>
      </c>
      <c r="AT163" s="160" t="s">
        <v>128</v>
      </c>
      <c r="AU163" s="160" t="s">
        <v>84</v>
      </c>
      <c r="AY163" s="14" t="s">
        <v>126</v>
      </c>
      <c r="BE163" s="161">
        <f t="shared" si="4"/>
        <v>0</v>
      </c>
      <c r="BF163" s="161">
        <f t="shared" si="5"/>
        <v>0</v>
      </c>
      <c r="BG163" s="161">
        <f t="shared" si="6"/>
        <v>0</v>
      </c>
      <c r="BH163" s="161">
        <f t="shared" si="7"/>
        <v>0</v>
      </c>
      <c r="BI163" s="161">
        <f t="shared" si="8"/>
        <v>0</v>
      </c>
      <c r="BJ163" s="14" t="s">
        <v>82</v>
      </c>
      <c r="BK163" s="161">
        <f t="shared" si="9"/>
        <v>0</v>
      </c>
      <c r="BL163" s="14" t="s">
        <v>132</v>
      </c>
      <c r="BM163" s="160" t="s">
        <v>276</v>
      </c>
    </row>
    <row r="164" spans="1:65" s="2" customFormat="1" ht="16.5" customHeight="1" x14ac:dyDescent="0.2">
      <c r="A164" s="246"/>
      <c r="B164" s="247"/>
      <c r="C164" s="232" t="s">
        <v>277</v>
      </c>
      <c r="D164" s="232" t="s">
        <v>128</v>
      </c>
      <c r="E164" s="233" t="s">
        <v>278</v>
      </c>
      <c r="F164" s="234" t="s">
        <v>279</v>
      </c>
      <c r="G164" s="235" t="s">
        <v>131</v>
      </c>
      <c r="H164" s="236">
        <v>121</v>
      </c>
      <c r="I164" s="158"/>
      <c r="J164" s="238">
        <f t="shared" si="0"/>
        <v>0</v>
      </c>
      <c r="K164" s="315"/>
      <c r="L164" s="247"/>
      <c r="M164" s="316" t="s">
        <v>1</v>
      </c>
      <c r="N164" s="317" t="s">
        <v>39</v>
      </c>
      <c r="O164" s="318"/>
      <c r="P164" s="319">
        <f t="shared" si="1"/>
        <v>0</v>
      </c>
      <c r="Q164" s="319">
        <v>0</v>
      </c>
      <c r="R164" s="319">
        <f t="shared" si="2"/>
        <v>0</v>
      </c>
      <c r="S164" s="319">
        <v>0</v>
      </c>
      <c r="T164" s="320">
        <f t="shared" si="3"/>
        <v>0</v>
      </c>
      <c r="U164" s="246"/>
      <c r="V164" s="246"/>
      <c r="W164" s="246"/>
      <c r="X164" s="27"/>
      <c r="Y164" s="27"/>
      <c r="Z164" s="27"/>
      <c r="AA164" s="27"/>
      <c r="AB164" s="27"/>
      <c r="AC164" s="27"/>
      <c r="AD164" s="27"/>
      <c r="AE164" s="27"/>
      <c r="AR164" s="160" t="s">
        <v>132</v>
      </c>
      <c r="AT164" s="160" t="s">
        <v>128</v>
      </c>
      <c r="AU164" s="160" t="s">
        <v>84</v>
      </c>
      <c r="AY164" s="14" t="s">
        <v>126</v>
      </c>
      <c r="BE164" s="161">
        <f t="shared" si="4"/>
        <v>0</v>
      </c>
      <c r="BF164" s="161">
        <f t="shared" si="5"/>
        <v>0</v>
      </c>
      <c r="BG164" s="161">
        <f t="shared" si="6"/>
        <v>0</v>
      </c>
      <c r="BH164" s="161">
        <f t="shared" si="7"/>
        <v>0</v>
      </c>
      <c r="BI164" s="161">
        <f t="shared" si="8"/>
        <v>0</v>
      </c>
      <c r="BJ164" s="14" t="s">
        <v>82</v>
      </c>
      <c r="BK164" s="161">
        <f t="shared" si="9"/>
        <v>0</v>
      </c>
      <c r="BL164" s="14" t="s">
        <v>132</v>
      </c>
      <c r="BM164" s="160" t="s">
        <v>280</v>
      </c>
    </row>
    <row r="165" spans="1:65" s="2" customFormat="1" ht="21.75" customHeight="1" x14ac:dyDescent="0.2">
      <c r="A165" s="246"/>
      <c r="B165" s="247"/>
      <c r="C165" s="232" t="s">
        <v>281</v>
      </c>
      <c r="D165" s="232" t="s">
        <v>128</v>
      </c>
      <c r="E165" s="233" t="s">
        <v>282</v>
      </c>
      <c r="F165" s="234" t="s">
        <v>283</v>
      </c>
      <c r="G165" s="235" t="s">
        <v>131</v>
      </c>
      <c r="H165" s="236">
        <v>121</v>
      </c>
      <c r="I165" s="158"/>
      <c r="J165" s="238">
        <f t="shared" si="0"/>
        <v>0</v>
      </c>
      <c r="K165" s="315"/>
      <c r="L165" s="247"/>
      <c r="M165" s="316" t="s">
        <v>1</v>
      </c>
      <c r="N165" s="317" t="s">
        <v>39</v>
      </c>
      <c r="O165" s="318"/>
      <c r="P165" s="319">
        <f t="shared" si="1"/>
        <v>0</v>
      </c>
      <c r="Q165" s="319">
        <v>0</v>
      </c>
      <c r="R165" s="319">
        <f t="shared" si="2"/>
        <v>0</v>
      </c>
      <c r="S165" s="319">
        <v>0</v>
      </c>
      <c r="T165" s="320">
        <f t="shared" si="3"/>
        <v>0</v>
      </c>
      <c r="U165" s="246"/>
      <c r="V165" s="246"/>
      <c r="W165" s="246"/>
      <c r="X165" s="27"/>
      <c r="Y165" s="27"/>
      <c r="Z165" s="27"/>
      <c r="AA165" s="27"/>
      <c r="AB165" s="27"/>
      <c r="AC165" s="27"/>
      <c r="AD165" s="27"/>
      <c r="AE165" s="27"/>
      <c r="AR165" s="160" t="s">
        <v>132</v>
      </c>
      <c r="AT165" s="160" t="s">
        <v>128</v>
      </c>
      <c r="AU165" s="160" t="s">
        <v>84</v>
      </c>
      <c r="AY165" s="14" t="s">
        <v>126</v>
      </c>
      <c r="BE165" s="161">
        <f t="shared" si="4"/>
        <v>0</v>
      </c>
      <c r="BF165" s="161">
        <f t="shared" si="5"/>
        <v>0</v>
      </c>
      <c r="BG165" s="161">
        <f t="shared" si="6"/>
        <v>0</v>
      </c>
      <c r="BH165" s="161">
        <f t="shared" si="7"/>
        <v>0</v>
      </c>
      <c r="BI165" s="161">
        <f t="shared" si="8"/>
        <v>0</v>
      </c>
      <c r="BJ165" s="14" t="s">
        <v>82</v>
      </c>
      <c r="BK165" s="161">
        <f t="shared" si="9"/>
        <v>0</v>
      </c>
      <c r="BL165" s="14" t="s">
        <v>132</v>
      </c>
      <c r="BM165" s="160" t="s">
        <v>284</v>
      </c>
    </row>
    <row r="166" spans="1:65" s="2" customFormat="1" ht="16.5" customHeight="1" x14ac:dyDescent="0.2">
      <c r="A166" s="246"/>
      <c r="B166" s="247"/>
      <c r="C166" s="232" t="s">
        <v>285</v>
      </c>
      <c r="D166" s="232" t="s">
        <v>128</v>
      </c>
      <c r="E166" s="233" t="s">
        <v>286</v>
      </c>
      <c r="F166" s="234" t="s">
        <v>287</v>
      </c>
      <c r="G166" s="235" t="s">
        <v>131</v>
      </c>
      <c r="H166" s="236">
        <v>121</v>
      </c>
      <c r="I166" s="158"/>
      <c r="J166" s="238">
        <f t="shared" si="0"/>
        <v>0</v>
      </c>
      <c r="K166" s="315"/>
      <c r="L166" s="247"/>
      <c r="M166" s="316" t="s">
        <v>1</v>
      </c>
      <c r="N166" s="317" t="s">
        <v>39</v>
      </c>
      <c r="O166" s="318"/>
      <c r="P166" s="319">
        <f t="shared" si="1"/>
        <v>0</v>
      </c>
      <c r="Q166" s="319">
        <v>0</v>
      </c>
      <c r="R166" s="319">
        <f t="shared" si="2"/>
        <v>0</v>
      </c>
      <c r="S166" s="319">
        <v>0</v>
      </c>
      <c r="T166" s="320">
        <f t="shared" si="3"/>
        <v>0</v>
      </c>
      <c r="U166" s="246"/>
      <c r="V166" s="246"/>
      <c r="W166" s="246"/>
      <c r="X166" s="27"/>
      <c r="Y166" s="27"/>
      <c r="Z166" s="27"/>
      <c r="AA166" s="27"/>
      <c r="AB166" s="27"/>
      <c r="AC166" s="27"/>
      <c r="AD166" s="27"/>
      <c r="AE166" s="27"/>
      <c r="AR166" s="160" t="s">
        <v>132</v>
      </c>
      <c r="AT166" s="160" t="s">
        <v>128</v>
      </c>
      <c r="AU166" s="160" t="s">
        <v>84</v>
      </c>
      <c r="AY166" s="14" t="s">
        <v>126</v>
      </c>
      <c r="BE166" s="161">
        <f t="shared" si="4"/>
        <v>0</v>
      </c>
      <c r="BF166" s="161">
        <f t="shared" si="5"/>
        <v>0</v>
      </c>
      <c r="BG166" s="161">
        <f t="shared" si="6"/>
        <v>0</v>
      </c>
      <c r="BH166" s="161">
        <f t="shared" si="7"/>
        <v>0</v>
      </c>
      <c r="BI166" s="161">
        <f t="shared" si="8"/>
        <v>0</v>
      </c>
      <c r="BJ166" s="14" t="s">
        <v>82</v>
      </c>
      <c r="BK166" s="161">
        <f t="shared" si="9"/>
        <v>0</v>
      </c>
      <c r="BL166" s="14" t="s">
        <v>132</v>
      </c>
      <c r="BM166" s="160" t="s">
        <v>288</v>
      </c>
    </row>
    <row r="167" spans="1:65" s="12" customFormat="1" ht="22.9" customHeight="1" x14ac:dyDescent="0.2">
      <c r="A167" s="306"/>
      <c r="B167" s="307"/>
      <c r="C167" s="306"/>
      <c r="D167" s="308" t="s">
        <v>73</v>
      </c>
      <c r="E167" s="331" t="s">
        <v>137</v>
      </c>
      <c r="F167" s="331" t="s">
        <v>289</v>
      </c>
      <c r="G167" s="306"/>
      <c r="H167" s="306"/>
      <c r="I167" s="146"/>
      <c r="J167" s="332">
        <f>BK167</f>
        <v>0</v>
      </c>
      <c r="K167" s="306"/>
      <c r="L167" s="307"/>
      <c r="M167" s="311"/>
      <c r="N167" s="312"/>
      <c r="O167" s="312"/>
      <c r="P167" s="313">
        <f>SUM(P168:P169)</f>
        <v>0</v>
      </c>
      <c r="Q167" s="312"/>
      <c r="R167" s="313">
        <f>SUM(R168:R169)</f>
        <v>0</v>
      </c>
      <c r="S167" s="312"/>
      <c r="T167" s="314">
        <f>SUM(T168:T169)</f>
        <v>0</v>
      </c>
      <c r="U167" s="306"/>
      <c r="V167" s="306"/>
      <c r="W167" s="306"/>
      <c r="AR167" s="144" t="s">
        <v>82</v>
      </c>
      <c r="AT167" s="152" t="s">
        <v>73</v>
      </c>
      <c r="AU167" s="152" t="s">
        <v>82</v>
      </c>
      <c r="AY167" s="144" t="s">
        <v>126</v>
      </c>
      <c r="BK167" s="153">
        <f>SUM(BK168:BK169)</f>
        <v>0</v>
      </c>
    </row>
    <row r="168" spans="1:65" s="2" customFormat="1" ht="16.5" customHeight="1" x14ac:dyDescent="0.2">
      <c r="A168" s="246"/>
      <c r="B168" s="247"/>
      <c r="C168" s="232" t="s">
        <v>290</v>
      </c>
      <c r="D168" s="232" t="s">
        <v>128</v>
      </c>
      <c r="E168" s="233" t="s">
        <v>291</v>
      </c>
      <c r="F168" s="234" t="s">
        <v>292</v>
      </c>
      <c r="G168" s="235" t="s">
        <v>182</v>
      </c>
      <c r="H168" s="236">
        <v>7.5</v>
      </c>
      <c r="I168" s="158"/>
      <c r="J168" s="238">
        <f>ROUND(I168*H168,2)</f>
        <v>0</v>
      </c>
      <c r="K168" s="315"/>
      <c r="L168" s="247"/>
      <c r="M168" s="316" t="s">
        <v>1</v>
      </c>
      <c r="N168" s="317" t="s">
        <v>39</v>
      </c>
      <c r="O168" s="318"/>
      <c r="P168" s="319">
        <f>O168*H168</f>
        <v>0</v>
      </c>
      <c r="Q168" s="319">
        <v>0</v>
      </c>
      <c r="R168" s="319">
        <f>Q168*H168</f>
        <v>0</v>
      </c>
      <c r="S168" s="319">
        <v>0</v>
      </c>
      <c r="T168" s="320">
        <f>S168*H168</f>
        <v>0</v>
      </c>
      <c r="U168" s="246"/>
      <c r="V168" s="246"/>
      <c r="W168" s="246"/>
      <c r="X168" s="27"/>
      <c r="Y168" s="27"/>
      <c r="Z168" s="27"/>
      <c r="AA168" s="27"/>
      <c r="AB168" s="27"/>
      <c r="AC168" s="27"/>
      <c r="AD168" s="27"/>
      <c r="AE168" s="27"/>
      <c r="AR168" s="160" t="s">
        <v>132</v>
      </c>
      <c r="AT168" s="160" t="s">
        <v>128</v>
      </c>
      <c r="AU168" s="160" t="s">
        <v>84</v>
      </c>
      <c r="AY168" s="14" t="s">
        <v>126</v>
      </c>
      <c r="BE168" s="161">
        <f>IF(N168="základní",J168,0)</f>
        <v>0</v>
      </c>
      <c r="BF168" s="161">
        <f>IF(N168="snížená",J168,0)</f>
        <v>0</v>
      </c>
      <c r="BG168" s="161">
        <f>IF(N168="zákl. přenesená",J168,0)</f>
        <v>0</v>
      </c>
      <c r="BH168" s="161">
        <f>IF(N168="sníž. přenesená",J168,0)</f>
        <v>0</v>
      </c>
      <c r="BI168" s="161">
        <f>IF(N168="nulová",J168,0)</f>
        <v>0</v>
      </c>
      <c r="BJ168" s="14" t="s">
        <v>82</v>
      </c>
      <c r="BK168" s="161">
        <f>ROUND(I168*H168,2)</f>
        <v>0</v>
      </c>
      <c r="BL168" s="14" t="s">
        <v>132</v>
      </c>
      <c r="BM168" s="160" t="s">
        <v>293</v>
      </c>
    </row>
    <row r="169" spans="1:65" s="2" customFormat="1" ht="16.5" customHeight="1" x14ac:dyDescent="0.2">
      <c r="A169" s="246"/>
      <c r="B169" s="247"/>
      <c r="C169" s="232" t="s">
        <v>294</v>
      </c>
      <c r="D169" s="232" t="s">
        <v>128</v>
      </c>
      <c r="E169" s="233" t="s">
        <v>295</v>
      </c>
      <c r="F169" s="234" t="s">
        <v>296</v>
      </c>
      <c r="G169" s="235" t="s">
        <v>182</v>
      </c>
      <c r="H169" s="236">
        <v>21.3</v>
      </c>
      <c r="I169" s="158"/>
      <c r="J169" s="238">
        <f>ROUND(I169*H169,2)</f>
        <v>0</v>
      </c>
      <c r="K169" s="315"/>
      <c r="L169" s="247"/>
      <c r="M169" s="316" t="s">
        <v>1</v>
      </c>
      <c r="N169" s="317" t="s">
        <v>39</v>
      </c>
      <c r="O169" s="318"/>
      <c r="P169" s="319">
        <f>O169*H169</f>
        <v>0</v>
      </c>
      <c r="Q169" s="319">
        <v>0</v>
      </c>
      <c r="R169" s="319">
        <f>Q169*H169</f>
        <v>0</v>
      </c>
      <c r="S169" s="319">
        <v>0</v>
      </c>
      <c r="T169" s="320">
        <f>S169*H169</f>
        <v>0</v>
      </c>
      <c r="U169" s="246"/>
      <c r="V169" s="246"/>
      <c r="W169" s="246"/>
      <c r="X169" s="27"/>
      <c r="Y169" s="27"/>
      <c r="Z169" s="27"/>
      <c r="AA169" s="27"/>
      <c r="AB169" s="27"/>
      <c r="AC169" s="27"/>
      <c r="AD169" s="27"/>
      <c r="AE169" s="27"/>
      <c r="AR169" s="160" t="s">
        <v>132</v>
      </c>
      <c r="AT169" s="160" t="s">
        <v>128</v>
      </c>
      <c r="AU169" s="160" t="s">
        <v>84</v>
      </c>
      <c r="AY169" s="14" t="s">
        <v>126</v>
      </c>
      <c r="BE169" s="161">
        <f>IF(N169="základní",J169,0)</f>
        <v>0</v>
      </c>
      <c r="BF169" s="161">
        <f>IF(N169="snížená",J169,0)</f>
        <v>0</v>
      </c>
      <c r="BG169" s="161">
        <f>IF(N169="zákl. přenesená",J169,0)</f>
        <v>0</v>
      </c>
      <c r="BH169" s="161">
        <f>IF(N169="sníž. přenesená",J169,0)</f>
        <v>0</v>
      </c>
      <c r="BI169" s="161">
        <f>IF(N169="nulová",J169,0)</f>
        <v>0</v>
      </c>
      <c r="BJ169" s="14" t="s">
        <v>82</v>
      </c>
      <c r="BK169" s="161">
        <f>ROUND(I169*H169,2)</f>
        <v>0</v>
      </c>
      <c r="BL169" s="14" t="s">
        <v>132</v>
      </c>
      <c r="BM169" s="160" t="s">
        <v>297</v>
      </c>
    </row>
    <row r="170" spans="1:65" s="12" customFormat="1" ht="22.9" customHeight="1" x14ac:dyDescent="0.2">
      <c r="A170" s="306"/>
      <c r="B170" s="307"/>
      <c r="C170" s="306"/>
      <c r="D170" s="308" t="s">
        <v>73</v>
      </c>
      <c r="E170" s="331" t="s">
        <v>132</v>
      </c>
      <c r="F170" s="331" t="s">
        <v>298</v>
      </c>
      <c r="G170" s="306"/>
      <c r="H170" s="306"/>
      <c r="I170" s="146"/>
      <c r="J170" s="332">
        <f>BK170</f>
        <v>0</v>
      </c>
      <c r="K170" s="306"/>
      <c r="L170" s="307"/>
      <c r="M170" s="311"/>
      <c r="N170" s="312"/>
      <c r="O170" s="312"/>
      <c r="P170" s="313">
        <f>SUM(P171:P174)</f>
        <v>0</v>
      </c>
      <c r="Q170" s="312"/>
      <c r="R170" s="313">
        <f>SUM(R171:R174)</f>
        <v>0.27040000000000003</v>
      </c>
      <c r="S170" s="312"/>
      <c r="T170" s="314">
        <f>SUM(T171:T174)</f>
        <v>0</v>
      </c>
      <c r="U170" s="306"/>
      <c r="V170" s="306"/>
      <c r="W170" s="306"/>
      <c r="AR170" s="144" t="s">
        <v>82</v>
      </c>
      <c r="AT170" s="152" t="s">
        <v>73</v>
      </c>
      <c r="AU170" s="152" t="s">
        <v>82</v>
      </c>
      <c r="AY170" s="144" t="s">
        <v>126</v>
      </c>
      <c r="BK170" s="153">
        <f>SUM(BK171:BK174)</f>
        <v>0</v>
      </c>
    </row>
    <row r="171" spans="1:65" s="2" customFormat="1" ht="16.5" customHeight="1" x14ac:dyDescent="0.2">
      <c r="A171" s="246"/>
      <c r="B171" s="247"/>
      <c r="C171" s="232" t="s">
        <v>299</v>
      </c>
      <c r="D171" s="232" t="s">
        <v>128</v>
      </c>
      <c r="E171" s="233" t="s">
        <v>300</v>
      </c>
      <c r="F171" s="234" t="s">
        <v>301</v>
      </c>
      <c r="G171" s="235" t="s">
        <v>161</v>
      </c>
      <c r="H171" s="236">
        <v>1.6719999999999999</v>
      </c>
      <c r="I171" s="158"/>
      <c r="J171" s="238">
        <f>ROUND(I171*H171,2)</f>
        <v>0</v>
      </c>
      <c r="K171" s="315"/>
      <c r="L171" s="247"/>
      <c r="M171" s="316" t="s">
        <v>1</v>
      </c>
      <c r="N171" s="317" t="s">
        <v>39</v>
      </c>
      <c r="O171" s="318"/>
      <c r="P171" s="319">
        <f>O171*H171</f>
        <v>0</v>
      </c>
      <c r="Q171" s="319">
        <v>0</v>
      </c>
      <c r="R171" s="319">
        <f>Q171*H171</f>
        <v>0</v>
      </c>
      <c r="S171" s="319">
        <v>0</v>
      </c>
      <c r="T171" s="320">
        <f>S171*H171</f>
        <v>0</v>
      </c>
      <c r="U171" s="246"/>
      <c r="V171" s="246"/>
      <c r="W171" s="246"/>
      <c r="X171" s="27"/>
      <c r="Y171" s="27"/>
      <c r="Z171" s="27"/>
      <c r="AA171" s="27"/>
      <c r="AB171" s="27"/>
      <c r="AC171" s="27"/>
      <c r="AD171" s="27"/>
      <c r="AE171" s="27"/>
      <c r="AR171" s="160" t="s">
        <v>132</v>
      </c>
      <c r="AT171" s="160" t="s">
        <v>128</v>
      </c>
      <c r="AU171" s="160" t="s">
        <v>84</v>
      </c>
      <c r="AY171" s="14" t="s">
        <v>126</v>
      </c>
      <c r="BE171" s="161">
        <f>IF(N171="základní",J171,0)</f>
        <v>0</v>
      </c>
      <c r="BF171" s="161">
        <f>IF(N171="snížená",J171,0)</f>
        <v>0</v>
      </c>
      <c r="BG171" s="161">
        <f>IF(N171="zákl. přenesená",J171,0)</f>
        <v>0</v>
      </c>
      <c r="BH171" s="161">
        <f>IF(N171="sníž. přenesená",J171,0)</f>
        <v>0</v>
      </c>
      <c r="BI171" s="161">
        <f>IF(N171="nulová",J171,0)</f>
        <v>0</v>
      </c>
      <c r="BJ171" s="14" t="s">
        <v>82</v>
      </c>
      <c r="BK171" s="161">
        <f>ROUND(I171*H171,2)</f>
        <v>0</v>
      </c>
      <c r="BL171" s="14" t="s">
        <v>132</v>
      </c>
      <c r="BM171" s="160" t="s">
        <v>302</v>
      </c>
    </row>
    <row r="172" spans="1:65" s="2" customFormat="1" ht="16.5" customHeight="1" x14ac:dyDescent="0.2">
      <c r="A172" s="246"/>
      <c r="B172" s="247"/>
      <c r="C172" s="232" t="s">
        <v>303</v>
      </c>
      <c r="D172" s="232" t="s">
        <v>128</v>
      </c>
      <c r="E172" s="233" t="s">
        <v>304</v>
      </c>
      <c r="F172" s="234" t="s">
        <v>305</v>
      </c>
      <c r="G172" s="235" t="s">
        <v>306</v>
      </c>
      <c r="H172" s="236">
        <v>4</v>
      </c>
      <c r="I172" s="158"/>
      <c r="J172" s="238">
        <f>ROUND(I172*H172,2)</f>
        <v>0</v>
      </c>
      <c r="K172" s="315"/>
      <c r="L172" s="247"/>
      <c r="M172" s="316" t="s">
        <v>1</v>
      </c>
      <c r="N172" s="317" t="s">
        <v>39</v>
      </c>
      <c r="O172" s="318"/>
      <c r="P172" s="319">
        <f>O172*H172</f>
        <v>0</v>
      </c>
      <c r="Q172" s="319">
        <v>6.6E-3</v>
      </c>
      <c r="R172" s="319">
        <f>Q172*H172</f>
        <v>2.64E-2</v>
      </c>
      <c r="S172" s="319">
        <v>0</v>
      </c>
      <c r="T172" s="320">
        <f>S172*H172</f>
        <v>0</v>
      </c>
      <c r="U172" s="246"/>
      <c r="V172" s="246"/>
      <c r="W172" s="246"/>
      <c r="X172" s="27"/>
      <c r="Y172" s="27"/>
      <c r="Z172" s="27"/>
      <c r="AA172" s="27"/>
      <c r="AB172" s="27"/>
      <c r="AC172" s="27"/>
      <c r="AD172" s="27"/>
      <c r="AE172" s="27"/>
      <c r="AR172" s="160" t="s">
        <v>132</v>
      </c>
      <c r="AT172" s="160" t="s">
        <v>128</v>
      </c>
      <c r="AU172" s="160" t="s">
        <v>84</v>
      </c>
      <c r="AY172" s="14" t="s">
        <v>126</v>
      </c>
      <c r="BE172" s="161">
        <f>IF(N172="základní",J172,0)</f>
        <v>0</v>
      </c>
      <c r="BF172" s="161">
        <f>IF(N172="snížená",J172,0)</f>
        <v>0</v>
      </c>
      <c r="BG172" s="161">
        <f>IF(N172="zákl. přenesená",J172,0)</f>
        <v>0</v>
      </c>
      <c r="BH172" s="161">
        <f>IF(N172="sníž. přenesená",J172,0)</f>
        <v>0</v>
      </c>
      <c r="BI172" s="161">
        <f>IF(N172="nulová",J172,0)</f>
        <v>0</v>
      </c>
      <c r="BJ172" s="14" t="s">
        <v>82</v>
      </c>
      <c r="BK172" s="161">
        <f>ROUND(I172*H172,2)</f>
        <v>0</v>
      </c>
      <c r="BL172" s="14" t="s">
        <v>132</v>
      </c>
      <c r="BM172" s="160" t="s">
        <v>307</v>
      </c>
    </row>
    <row r="173" spans="1:65" s="2" customFormat="1" ht="21.75" customHeight="1" x14ac:dyDescent="0.2">
      <c r="A173" s="246"/>
      <c r="B173" s="247"/>
      <c r="C173" s="333" t="s">
        <v>308</v>
      </c>
      <c r="D173" s="333" t="s">
        <v>185</v>
      </c>
      <c r="E173" s="334" t="s">
        <v>309</v>
      </c>
      <c r="F173" s="335" t="s">
        <v>310</v>
      </c>
      <c r="G173" s="336" t="s">
        <v>306</v>
      </c>
      <c r="H173" s="337">
        <v>3</v>
      </c>
      <c r="I173" s="162"/>
      <c r="J173" s="338">
        <f>ROUND(I173*H173,2)</f>
        <v>0</v>
      </c>
      <c r="K173" s="339"/>
      <c r="L173" s="340"/>
      <c r="M173" s="341" t="s">
        <v>1</v>
      </c>
      <c r="N173" s="342" t="s">
        <v>39</v>
      </c>
      <c r="O173" s="318"/>
      <c r="P173" s="319">
        <f>O173*H173</f>
        <v>0</v>
      </c>
      <c r="Q173" s="319">
        <v>6.8000000000000005E-2</v>
      </c>
      <c r="R173" s="319">
        <f>Q173*H173</f>
        <v>0.20400000000000001</v>
      </c>
      <c r="S173" s="319">
        <v>0</v>
      </c>
      <c r="T173" s="320">
        <f>S173*H173</f>
        <v>0</v>
      </c>
      <c r="U173" s="246"/>
      <c r="V173" s="246"/>
      <c r="W173" s="246"/>
      <c r="X173" s="27"/>
      <c r="Y173" s="27"/>
      <c r="Z173" s="27"/>
      <c r="AA173" s="27"/>
      <c r="AB173" s="27"/>
      <c r="AC173" s="27"/>
      <c r="AD173" s="27"/>
      <c r="AE173" s="27"/>
      <c r="AR173" s="160" t="s">
        <v>158</v>
      </c>
      <c r="AT173" s="160" t="s">
        <v>185</v>
      </c>
      <c r="AU173" s="160" t="s">
        <v>84</v>
      </c>
      <c r="AY173" s="14" t="s">
        <v>126</v>
      </c>
      <c r="BE173" s="161">
        <f>IF(N173="základní",J173,0)</f>
        <v>0</v>
      </c>
      <c r="BF173" s="161">
        <f>IF(N173="snížená",J173,0)</f>
        <v>0</v>
      </c>
      <c r="BG173" s="161">
        <f>IF(N173="zákl. přenesená",J173,0)</f>
        <v>0</v>
      </c>
      <c r="BH173" s="161">
        <f>IF(N173="sníž. přenesená",J173,0)</f>
        <v>0</v>
      </c>
      <c r="BI173" s="161">
        <f>IF(N173="nulová",J173,0)</f>
        <v>0</v>
      </c>
      <c r="BJ173" s="14" t="s">
        <v>82</v>
      </c>
      <c r="BK173" s="161">
        <f>ROUND(I173*H173,2)</f>
        <v>0</v>
      </c>
      <c r="BL173" s="14" t="s">
        <v>132</v>
      </c>
      <c r="BM173" s="160" t="s">
        <v>311</v>
      </c>
    </row>
    <row r="174" spans="1:65" s="2" customFormat="1" ht="21.75" customHeight="1" x14ac:dyDescent="0.2">
      <c r="A174" s="246"/>
      <c r="B174" s="247"/>
      <c r="C174" s="333" t="s">
        <v>312</v>
      </c>
      <c r="D174" s="333" t="s">
        <v>185</v>
      </c>
      <c r="E174" s="334" t="s">
        <v>313</v>
      </c>
      <c r="F174" s="335" t="s">
        <v>314</v>
      </c>
      <c r="G174" s="336" t="s">
        <v>306</v>
      </c>
      <c r="H174" s="337">
        <v>1</v>
      </c>
      <c r="I174" s="162"/>
      <c r="J174" s="338">
        <f>ROUND(I174*H174,2)</f>
        <v>0</v>
      </c>
      <c r="K174" s="339"/>
      <c r="L174" s="340"/>
      <c r="M174" s="341" t="s">
        <v>1</v>
      </c>
      <c r="N174" s="342" t="s">
        <v>39</v>
      </c>
      <c r="O174" s="318"/>
      <c r="P174" s="319">
        <f>O174*H174</f>
        <v>0</v>
      </c>
      <c r="Q174" s="319">
        <v>0.04</v>
      </c>
      <c r="R174" s="319">
        <f>Q174*H174</f>
        <v>0.04</v>
      </c>
      <c r="S174" s="319">
        <v>0</v>
      </c>
      <c r="T174" s="320">
        <f>S174*H174</f>
        <v>0</v>
      </c>
      <c r="U174" s="246"/>
      <c r="V174" s="246"/>
      <c r="W174" s="246"/>
      <c r="X174" s="27"/>
      <c r="Y174" s="27"/>
      <c r="Z174" s="27"/>
      <c r="AA174" s="27"/>
      <c r="AB174" s="27"/>
      <c r="AC174" s="27"/>
      <c r="AD174" s="27"/>
      <c r="AE174" s="27"/>
      <c r="AR174" s="160" t="s">
        <v>158</v>
      </c>
      <c r="AT174" s="160" t="s">
        <v>185</v>
      </c>
      <c r="AU174" s="160" t="s">
        <v>84</v>
      </c>
      <c r="AY174" s="14" t="s">
        <v>126</v>
      </c>
      <c r="BE174" s="161">
        <f>IF(N174="základní",J174,0)</f>
        <v>0</v>
      </c>
      <c r="BF174" s="161">
        <f>IF(N174="snížená",J174,0)</f>
        <v>0</v>
      </c>
      <c r="BG174" s="161">
        <f>IF(N174="zákl. přenesená",J174,0)</f>
        <v>0</v>
      </c>
      <c r="BH174" s="161">
        <f>IF(N174="sníž. přenesená",J174,0)</f>
        <v>0</v>
      </c>
      <c r="BI174" s="161">
        <f>IF(N174="nulová",J174,0)</f>
        <v>0</v>
      </c>
      <c r="BJ174" s="14" t="s">
        <v>82</v>
      </c>
      <c r="BK174" s="161">
        <f>ROUND(I174*H174,2)</f>
        <v>0</v>
      </c>
      <c r="BL174" s="14" t="s">
        <v>132</v>
      </c>
      <c r="BM174" s="160" t="s">
        <v>315</v>
      </c>
    </row>
    <row r="175" spans="1:65" s="12" customFormat="1" ht="22.9" customHeight="1" x14ac:dyDescent="0.2">
      <c r="A175" s="306"/>
      <c r="B175" s="307"/>
      <c r="C175" s="306"/>
      <c r="D175" s="308" t="s">
        <v>73</v>
      </c>
      <c r="E175" s="331" t="s">
        <v>144</v>
      </c>
      <c r="F175" s="331" t="s">
        <v>316</v>
      </c>
      <c r="G175" s="306"/>
      <c r="H175" s="306"/>
      <c r="I175" s="146"/>
      <c r="J175" s="332">
        <f>BK175</f>
        <v>0</v>
      </c>
      <c r="K175" s="306"/>
      <c r="L175" s="307"/>
      <c r="M175" s="311"/>
      <c r="N175" s="312"/>
      <c r="O175" s="312"/>
      <c r="P175" s="313">
        <f>SUM(P176:P182)</f>
        <v>0</v>
      </c>
      <c r="Q175" s="312"/>
      <c r="R175" s="313">
        <f>SUM(R176:R182)</f>
        <v>54.164999999999999</v>
      </c>
      <c r="S175" s="312"/>
      <c r="T175" s="314">
        <f>SUM(T176:T182)</f>
        <v>0</v>
      </c>
      <c r="U175" s="306"/>
      <c r="V175" s="306"/>
      <c r="W175" s="306"/>
      <c r="AR175" s="144" t="s">
        <v>82</v>
      </c>
      <c r="AT175" s="152" t="s">
        <v>73</v>
      </c>
      <c r="AU175" s="152" t="s">
        <v>82</v>
      </c>
      <c r="AY175" s="144" t="s">
        <v>126</v>
      </c>
      <c r="BK175" s="153">
        <f>SUM(BK176:BK182)</f>
        <v>0</v>
      </c>
    </row>
    <row r="176" spans="1:65" s="2" customFormat="1" ht="16.5" customHeight="1" x14ac:dyDescent="0.2">
      <c r="A176" s="246"/>
      <c r="B176" s="247"/>
      <c r="C176" s="232" t="s">
        <v>317</v>
      </c>
      <c r="D176" s="232" t="s">
        <v>128</v>
      </c>
      <c r="E176" s="233" t="s">
        <v>318</v>
      </c>
      <c r="F176" s="234" t="s">
        <v>319</v>
      </c>
      <c r="G176" s="235" t="s">
        <v>131</v>
      </c>
      <c r="H176" s="236">
        <v>928.84</v>
      </c>
      <c r="I176" s="158"/>
      <c r="J176" s="238">
        <f t="shared" ref="J176:J182" si="10">ROUND(I176*H176,2)</f>
        <v>0</v>
      </c>
      <c r="K176" s="315"/>
      <c r="L176" s="247"/>
      <c r="M176" s="316" t="s">
        <v>1</v>
      </c>
      <c r="N176" s="317" t="s">
        <v>39</v>
      </c>
      <c r="O176" s="318"/>
      <c r="P176" s="319">
        <f t="shared" ref="P176:P182" si="11">O176*H176</f>
        <v>0</v>
      </c>
      <c r="Q176" s="319">
        <v>0</v>
      </c>
      <c r="R176" s="319">
        <f t="shared" ref="R176:R182" si="12">Q176*H176</f>
        <v>0</v>
      </c>
      <c r="S176" s="319">
        <v>0</v>
      </c>
      <c r="T176" s="320">
        <f t="shared" ref="T176:T182" si="13">S176*H176</f>
        <v>0</v>
      </c>
      <c r="U176" s="246"/>
      <c r="V176" s="246"/>
      <c r="W176" s="246"/>
      <c r="X176" s="27"/>
      <c r="Y176" s="27"/>
      <c r="Z176" s="27"/>
      <c r="AA176" s="27"/>
      <c r="AB176" s="27"/>
      <c r="AC176" s="27"/>
      <c r="AD176" s="27"/>
      <c r="AE176" s="27"/>
      <c r="AR176" s="160" t="s">
        <v>132</v>
      </c>
      <c r="AT176" s="160" t="s">
        <v>128</v>
      </c>
      <c r="AU176" s="160" t="s">
        <v>84</v>
      </c>
      <c r="AY176" s="14" t="s">
        <v>126</v>
      </c>
      <c r="BE176" s="161">
        <f t="shared" ref="BE176:BE182" si="14">IF(N176="základní",J176,0)</f>
        <v>0</v>
      </c>
      <c r="BF176" s="161">
        <f t="shared" ref="BF176:BF182" si="15">IF(N176="snížená",J176,0)</f>
        <v>0</v>
      </c>
      <c r="BG176" s="161">
        <f t="shared" ref="BG176:BG182" si="16">IF(N176="zákl. přenesená",J176,0)</f>
        <v>0</v>
      </c>
      <c r="BH176" s="161">
        <f t="shared" ref="BH176:BH182" si="17">IF(N176="sníž. přenesená",J176,0)</f>
        <v>0</v>
      </c>
      <c r="BI176" s="161">
        <f t="shared" ref="BI176:BI182" si="18">IF(N176="nulová",J176,0)</f>
        <v>0</v>
      </c>
      <c r="BJ176" s="14" t="s">
        <v>82</v>
      </c>
      <c r="BK176" s="161">
        <f t="shared" ref="BK176:BK182" si="19">ROUND(I176*H176,2)</f>
        <v>0</v>
      </c>
      <c r="BL176" s="14" t="s">
        <v>132</v>
      </c>
      <c r="BM176" s="160" t="s">
        <v>320</v>
      </c>
    </row>
    <row r="177" spans="1:65" s="2" customFormat="1" ht="21.75" customHeight="1" x14ac:dyDescent="0.2">
      <c r="A177" s="246"/>
      <c r="B177" s="247"/>
      <c r="C177" s="232" t="s">
        <v>321</v>
      </c>
      <c r="D177" s="232" t="s">
        <v>128</v>
      </c>
      <c r="E177" s="233" t="s">
        <v>322</v>
      </c>
      <c r="F177" s="234" t="s">
        <v>323</v>
      </c>
      <c r="G177" s="235" t="s">
        <v>131</v>
      </c>
      <c r="H177" s="236">
        <v>869.84</v>
      </c>
      <c r="I177" s="158"/>
      <c r="J177" s="238">
        <f t="shared" si="10"/>
        <v>0</v>
      </c>
      <c r="K177" s="315"/>
      <c r="L177" s="247"/>
      <c r="M177" s="316" t="s">
        <v>1</v>
      </c>
      <c r="N177" s="317" t="s">
        <v>39</v>
      </c>
      <c r="O177" s="318"/>
      <c r="P177" s="319">
        <f t="shared" si="11"/>
        <v>0</v>
      </c>
      <c r="Q177" s="319">
        <v>0</v>
      </c>
      <c r="R177" s="319">
        <f t="shared" si="12"/>
        <v>0</v>
      </c>
      <c r="S177" s="319">
        <v>0</v>
      </c>
      <c r="T177" s="320">
        <f t="shared" si="13"/>
        <v>0</v>
      </c>
      <c r="U177" s="246"/>
      <c r="V177" s="246"/>
      <c r="W177" s="246"/>
      <c r="X177" s="27"/>
      <c r="Y177" s="27"/>
      <c r="Z177" s="27"/>
      <c r="AA177" s="27"/>
      <c r="AB177" s="27"/>
      <c r="AC177" s="27"/>
      <c r="AD177" s="27"/>
      <c r="AE177" s="27"/>
      <c r="AR177" s="160" t="s">
        <v>132</v>
      </c>
      <c r="AT177" s="160" t="s">
        <v>128</v>
      </c>
      <c r="AU177" s="160" t="s">
        <v>84</v>
      </c>
      <c r="AY177" s="14" t="s">
        <v>126</v>
      </c>
      <c r="BE177" s="161">
        <f t="shared" si="14"/>
        <v>0</v>
      </c>
      <c r="BF177" s="161">
        <f t="shared" si="15"/>
        <v>0</v>
      </c>
      <c r="BG177" s="161">
        <f t="shared" si="16"/>
        <v>0</v>
      </c>
      <c r="BH177" s="161">
        <f t="shared" si="17"/>
        <v>0</v>
      </c>
      <c r="BI177" s="161">
        <f t="shared" si="18"/>
        <v>0</v>
      </c>
      <c r="BJ177" s="14" t="s">
        <v>82</v>
      </c>
      <c r="BK177" s="161">
        <f t="shared" si="19"/>
        <v>0</v>
      </c>
      <c r="BL177" s="14" t="s">
        <v>132</v>
      </c>
      <c r="BM177" s="160" t="s">
        <v>324</v>
      </c>
    </row>
    <row r="178" spans="1:65" s="2" customFormat="1" ht="21.75" customHeight="1" x14ac:dyDescent="0.2">
      <c r="A178" s="246"/>
      <c r="B178" s="247"/>
      <c r="C178" s="232" t="s">
        <v>325</v>
      </c>
      <c r="D178" s="232" t="s">
        <v>128</v>
      </c>
      <c r="E178" s="233" t="s">
        <v>326</v>
      </c>
      <c r="F178" s="234" t="s">
        <v>327</v>
      </c>
      <c r="G178" s="235" t="s">
        <v>131</v>
      </c>
      <c r="H178" s="236">
        <v>884.61</v>
      </c>
      <c r="I178" s="158"/>
      <c r="J178" s="238">
        <f t="shared" si="10"/>
        <v>0</v>
      </c>
      <c r="K178" s="315"/>
      <c r="L178" s="247"/>
      <c r="M178" s="316" t="s">
        <v>1</v>
      </c>
      <c r="N178" s="317" t="s">
        <v>39</v>
      </c>
      <c r="O178" s="318"/>
      <c r="P178" s="319">
        <f t="shared" si="11"/>
        <v>0</v>
      </c>
      <c r="Q178" s="319">
        <v>0</v>
      </c>
      <c r="R178" s="319">
        <f t="shared" si="12"/>
        <v>0</v>
      </c>
      <c r="S178" s="319">
        <v>0</v>
      </c>
      <c r="T178" s="320">
        <f t="shared" si="13"/>
        <v>0</v>
      </c>
      <c r="U178" s="246"/>
      <c r="V178" s="246"/>
      <c r="W178" s="246"/>
      <c r="X178" s="27"/>
      <c r="Y178" s="27"/>
      <c r="Z178" s="27"/>
      <c r="AA178" s="27"/>
      <c r="AB178" s="27"/>
      <c r="AC178" s="27"/>
      <c r="AD178" s="27"/>
      <c r="AE178" s="27"/>
      <c r="AR178" s="160" t="s">
        <v>132</v>
      </c>
      <c r="AT178" s="160" t="s">
        <v>128</v>
      </c>
      <c r="AU178" s="160" t="s">
        <v>84</v>
      </c>
      <c r="AY178" s="14" t="s">
        <v>126</v>
      </c>
      <c r="BE178" s="161">
        <f t="shared" si="14"/>
        <v>0</v>
      </c>
      <c r="BF178" s="161">
        <f t="shared" si="15"/>
        <v>0</v>
      </c>
      <c r="BG178" s="161">
        <f t="shared" si="16"/>
        <v>0</v>
      </c>
      <c r="BH178" s="161">
        <f t="shared" si="17"/>
        <v>0</v>
      </c>
      <c r="BI178" s="161">
        <f t="shared" si="18"/>
        <v>0</v>
      </c>
      <c r="BJ178" s="14" t="s">
        <v>82</v>
      </c>
      <c r="BK178" s="161">
        <f t="shared" si="19"/>
        <v>0</v>
      </c>
      <c r="BL178" s="14" t="s">
        <v>132</v>
      </c>
      <c r="BM178" s="160" t="s">
        <v>328</v>
      </c>
    </row>
    <row r="179" spans="1:65" s="2" customFormat="1" ht="16.5" customHeight="1" x14ac:dyDescent="0.2">
      <c r="A179" s="246"/>
      <c r="B179" s="247"/>
      <c r="C179" s="232" t="s">
        <v>329</v>
      </c>
      <c r="D179" s="232" t="s">
        <v>128</v>
      </c>
      <c r="E179" s="233" t="s">
        <v>330</v>
      </c>
      <c r="F179" s="234" t="s">
        <v>331</v>
      </c>
      <c r="G179" s="235" t="s">
        <v>131</v>
      </c>
      <c r="H179" s="236">
        <v>157</v>
      </c>
      <c r="I179" s="158"/>
      <c r="J179" s="238">
        <f t="shared" si="10"/>
        <v>0</v>
      </c>
      <c r="K179" s="315"/>
      <c r="L179" s="247"/>
      <c r="M179" s="316" t="s">
        <v>1</v>
      </c>
      <c r="N179" s="317" t="s">
        <v>39</v>
      </c>
      <c r="O179" s="318"/>
      <c r="P179" s="319">
        <f t="shared" si="11"/>
        <v>0</v>
      </c>
      <c r="Q179" s="319">
        <v>0.34499999999999997</v>
      </c>
      <c r="R179" s="319">
        <f t="shared" si="12"/>
        <v>54.164999999999999</v>
      </c>
      <c r="S179" s="319">
        <v>0</v>
      </c>
      <c r="T179" s="320">
        <f t="shared" si="13"/>
        <v>0</v>
      </c>
      <c r="U179" s="246"/>
      <c r="V179" s="246"/>
      <c r="W179" s="246"/>
      <c r="X179" s="27"/>
      <c r="Y179" s="27"/>
      <c r="Z179" s="27"/>
      <c r="AA179" s="27"/>
      <c r="AB179" s="27"/>
      <c r="AC179" s="27"/>
      <c r="AD179" s="27"/>
      <c r="AE179" s="27"/>
      <c r="AR179" s="160" t="s">
        <v>132</v>
      </c>
      <c r="AT179" s="160" t="s">
        <v>128</v>
      </c>
      <c r="AU179" s="160" t="s">
        <v>84</v>
      </c>
      <c r="AY179" s="14" t="s">
        <v>126</v>
      </c>
      <c r="BE179" s="161">
        <f t="shared" si="14"/>
        <v>0</v>
      </c>
      <c r="BF179" s="161">
        <f t="shared" si="15"/>
        <v>0</v>
      </c>
      <c r="BG179" s="161">
        <f t="shared" si="16"/>
        <v>0</v>
      </c>
      <c r="BH179" s="161">
        <f t="shared" si="17"/>
        <v>0</v>
      </c>
      <c r="BI179" s="161">
        <f t="shared" si="18"/>
        <v>0</v>
      </c>
      <c r="BJ179" s="14" t="s">
        <v>82</v>
      </c>
      <c r="BK179" s="161">
        <f t="shared" si="19"/>
        <v>0</v>
      </c>
      <c r="BL179" s="14" t="s">
        <v>132</v>
      </c>
      <c r="BM179" s="160" t="s">
        <v>332</v>
      </c>
    </row>
    <row r="180" spans="1:65" s="2" customFormat="1" ht="21.75" customHeight="1" x14ac:dyDescent="0.2">
      <c r="A180" s="246"/>
      <c r="B180" s="247"/>
      <c r="C180" s="232" t="s">
        <v>333</v>
      </c>
      <c r="D180" s="232" t="s">
        <v>128</v>
      </c>
      <c r="E180" s="233" t="s">
        <v>334</v>
      </c>
      <c r="F180" s="234" t="s">
        <v>335</v>
      </c>
      <c r="G180" s="235" t="s">
        <v>131</v>
      </c>
      <c r="H180" s="236">
        <v>895.61</v>
      </c>
      <c r="I180" s="158"/>
      <c r="J180" s="238">
        <f t="shared" si="10"/>
        <v>0</v>
      </c>
      <c r="K180" s="315"/>
      <c r="L180" s="247"/>
      <c r="M180" s="316" t="s">
        <v>1</v>
      </c>
      <c r="N180" s="317" t="s">
        <v>39</v>
      </c>
      <c r="O180" s="318"/>
      <c r="P180" s="319">
        <f t="shared" si="11"/>
        <v>0</v>
      </c>
      <c r="Q180" s="319">
        <v>0</v>
      </c>
      <c r="R180" s="319">
        <f t="shared" si="12"/>
        <v>0</v>
      </c>
      <c r="S180" s="319">
        <v>0</v>
      </c>
      <c r="T180" s="320">
        <f t="shared" si="13"/>
        <v>0</v>
      </c>
      <c r="U180" s="246"/>
      <c r="V180" s="246"/>
      <c r="W180" s="246"/>
      <c r="X180" s="27"/>
      <c r="Y180" s="27"/>
      <c r="Z180" s="27"/>
      <c r="AA180" s="27"/>
      <c r="AB180" s="27"/>
      <c r="AC180" s="27"/>
      <c r="AD180" s="27"/>
      <c r="AE180" s="27"/>
      <c r="AR180" s="160" t="s">
        <v>132</v>
      </c>
      <c r="AT180" s="160" t="s">
        <v>128</v>
      </c>
      <c r="AU180" s="160" t="s">
        <v>84</v>
      </c>
      <c r="AY180" s="14" t="s">
        <v>126</v>
      </c>
      <c r="BE180" s="161">
        <f t="shared" si="14"/>
        <v>0</v>
      </c>
      <c r="BF180" s="161">
        <f t="shared" si="15"/>
        <v>0</v>
      </c>
      <c r="BG180" s="161">
        <f t="shared" si="16"/>
        <v>0</v>
      </c>
      <c r="BH180" s="161">
        <f t="shared" si="17"/>
        <v>0</v>
      </c>
      <c r="BI180" s="161">
        <f t="shared" si="18"/>
        <v>0</v>
      </c>
      <c r="BJ180" s="14" t="s">
        <v>82</v>
      </c>
      <c r="BK180" s="161">
        <f t="shared" si="19"/>
        <v>0</v>
      </c>
      <c r="BL180" s="14" t="s">
        <v>132</v>
      </c>
      <c r="BM180" s="160" t="s">
        <v>336</v>
      </c>
    </row>
    <row r="181" spans="1:65" s="2" customFormat="1" ht="16.5" customHeight="1" x14ac:dyDescent="0.2">
      <c r="A181" s="246"/>
      <c r="B181" s="247"/>
      <c r="C181" s="232" t="s">
        <v>337</v>
      </c>
      <c r="D181" s="232" t="s">
        <v>128</v>
      </c>
      <c r="E181" s="233" t="s">
        <v>338</v>
      </c>
      <c r="F181" s="234" t="s">
        <v>339</v>
      </c>
      <c r="G181" s="235" t="s">
        <v>131</v>
      </c>
      <c r="H181" s="236">
        <v>880.84</v>
      </c>
      <c r="I181" s="158"/>
      <c r="J181" s="238">
        <f t="shared" si="10"/>
        <v>0</v>
      </c>
      <c r="K181" s="315"/>
      <c r="L181" s="247"/>
      <c r="M181" s="316" t="s">
        <v>1</v>
      </c>
      <c r="N181" s="317" t="s">
        <v>39</v>
      </c>
      <c r="O181" s="318"/>
      <c r="P181" s="319">
        <f t="shared" si="11"/>
        <v>0</v>
      </c>
      <c r="Q181" s="319">
        <v>0</v>
      </c>
      <c r="R181" s="319">
        <f t="shared" si="12"/>
        <v>0</v>
      </c>
      <c r="S181" s="319">
        <v>0</v>
      </c>
      <c r="T181" s="320">
        <f t="shared" si="13"/>
        <v>0</v>
      </c>
      <c r="U181" s="246"/>
      <c r="V181" s="246"/>
      <c r="W181" s="246"/>
      <c r="X181" s="27"/>
      <c r="Y181" s="27"/>
      <c r="Z181" s="27"/>
      <c r="AA181" s="27"/>
      <c r="AB181" s="27"/>
      <c r="AC181" s="27"/>
      <c r="AD181" s="27"/>
      <c r="AE181" s="27"/>
      <c r="AR181" s="160" t="s">
        <v>132</v>
      </c>
      <c r="AT181" s="160" t="s">
        <v>128</v>
      </c>
      <c r="AU181" s="160" t="s">
        <v>84</v>
      </c>
      <c r="AY181" s="14" t="s">
        <v>126</v>
      </c>
      <c r="BE181" s="161">
        <f t="shared" si="14"/>
        <v>0</v>
      </c>
      <c r="BF181" s="161">
        <f t="shared" si="15"/>
        <v>0</v>
      </c>
      <c r="BG181" s="161">
        <f t="shared" si="16"/>
        <v>0</v>
      </c>
      <c r="BH181" s="161">
        <f t="shared" si="17"/>
        <v>0</v>
      </c>
      <c r="BI181" s="161">
        <f t="shared" si="18"/>
        <v>0</v>
      </c>
      <c r="BJ181" s="14" t="s">
        <v>82</v>
      </c>
      <c r="BK181" s="161">
        <f t="shared" si="19"/>
        <v>0</v>
      </c>
      <c r="BL181" s="14" t="s">
        <v>132</v>
      </c>
      <c r="BM181" s="160" t="s">
        <v>340</v>
      </c>
    </row>
    <row r="182" spans="1:65" s="2" customFormat="1" ht="21.75" customHeight="1" x14ac:dyDescent="0.2">
      <c r="A182" s="246"/>
      <c r="B182" s="247"/>
      <c r="C182" s="232" t="s">
        <v>341</v>
      </c>
      <c r="D182" s="232" t="s">
        <v>128</v>
      </c>
      <c r="E182" s="233" t="s">
        <v>342</v>
      </c>
      <c r="F182" s="234" t="s">
        <v>343</v>
      </c>
      <c r="G182" s="235" t="s">
        <v>131</v>
      </c>
      <c r="H182" s="236">
        <v>864</v>
      </c>
      <c r="I182" s="158"/>
      <c r="J182" s="238">
        <f t="shared" si="10"/>
        <v>0</v>
      </c>
      <c r="K182" s="315"/>
      <c r="L182" s="247"/>
      <c r="M182" s="316" t="s">
        <v>1</v>
      </c>
      <c r="N182" s="317" t="s">
        <v>39</v>
      </c>
      <c r="O182" s="318"/>
      <c r="P182" s="319">
        <f t="shared" si="11"/>
        <v>0</v>
      </c>
      <c r="Q182" s="319">
        <v>0</v>
      </c>
      <c r="R182" s="319">
        <f t="shared" si="12"/>
        <v>0</v>
      </c>
      <c r="S182" s="319">
        <v>0</v>
      </c>
      <c r="T182" s="320">
        <f t="shared" si="13"/>
        <v>0</v>
      </c>
      <c r="U182" s="246"/>
      <c r="V182" s="246"/>
      <c r="W182" s="246"/>
      <c r="X182" s="27"/>
      <c r="Y182" s="27"/>
      <c r="Z182" s="27"/>
      <c r="AA182" s="27"/>
      <c r="AB182" s="27"/>
      <c r="AC182" s="27"/>
      <c r="AD182" s="27"/>
      <c r="AE182" s="27"/>
      <c r="AR182" s="160" t="s">
        <v>132</v>
      </c>
      <c r="AT182" s="160" t="s">
        <v>128</v>
      </c>
      <c r="AU182" s="160" t="s">
        <v>84</v>
      </c>
      <c r="AY182" s="14" t="s">
        <v>126</v>
      </c>
      <c r="BE182" s="161">
        <f t="shared" si="14"/>
        <v>0</v>
      </c>
      <c r="BF182" s="161">
        <f t="shared" si="15"/>
        <v>0</v>
      </c>
      <c r="BG182" s="161">
        <f t="shared" si="16"/>
        <v>0</v>
      </c>
      <c r="BH182" s="161">
        <f t="shared" si="17"/>
        <v>0</v>
      </c>
      <c r="BI182" s="161">
        <f t="shared" si="18"/>
        <v>0</v>
      </c>
      <c r="BJ182" s="14" t="s">
        <v>82</v>
      </c>
      <c r="BK182" s="161">
        <f t="shared" si="19"/>
        <v>0</v>
      </c>
      <c r="BL182" s="14" t="s">
        <v>132</v>
      </c>
      <c r="BM182" s="160" t="s">
        <v>344</v>
      </c>
    </row>
    <row r="183" spans="1:65" s="12" customFormat="1" ht="22.9" customHeight="1" x14ac:dyDescent="0.2">
      <c r="A183" s="306"/>
      <c r="B183" s="307"/>
      <c r="C183" s="306"/>
      <c r="D183" s="308" t="s">
        <v>73</v>
      </c>
      <c r="E183" s="331" t="s">
        <v>158</v>
      </c>
      <c r="F183" s="331" t="s">
        <v>345</v>
      </c>
      <c r="G183" s="306"/>
      <c r="H183" s="306"/>
      <c r="I183" s="146"/>
      <c r="J183" s="332">
        <f>BK183</f>
        <v>0</v>
      </c>
      <c r="K183" s="306"/>
      <c r="L183" s="307"/>
      <c r="M183" s="311"/>
      <c r="N183" s="312"/>
      <c r="O183" s="312"/>
      <c r="P183" s="313">
        <f>SUM(P184:P194)</f>
        <v>0</v>
      </c>
      <c r="Q183" s="312"/>
      <c r="R183" s="313">
        <f>SUM(R184:R194)</f>
        <v>18.11691832</v>
      </c>
      <c r="S183" s="312"/>
      <c r="T183" s="314">
        <f>SUM(T184:T194)</f>
        <v>0</v>
      </c>
      <c r="U183" s="306"/>
      <c r="V183" s="306"/>
      <c r="W183" s="306"/>
      <c r="AR183" s="144" t="s">
        <v>82</v>
      </c>
      <c r="AT183" s="152" t="s">
        <v>73</v>
      </c>
      <c r="AU183" s="152" t="s">
        <v>82</v>
      </c>
      <c r="AY183" s="144" t="s">
        <v>126</v>
      </c>
      <c r="BK183" s="153">
        <f>SUM(BK184:BK194)</f>
        <v>0</v>
      </c>
    </row>
    <row r="184" spans="1:65" s="2" customFormat="1" ht="21.75" customHeight="1" x14ac:dyDescent="0.2">
      <c r="A184" s="246"/>
      <c r="B184" s="247"/>
      <c r="C184" s="232" t="s">
        <v>346</v>
      </c>
      <c r="D184" s="232" t="s">
        <v>128</v>
      </c>
      <c r="E184" s="233" t="s">
        <v>347</v>
      </c>
      <c r="F184" s="234" t="s">
        <v>348</v>
      </c>
      <c r="G184" s="235" t="s">
        <v>182</v>
      </c>
      <c r="H184" s="236">
        <v>21.2</v>
      </c>
      <c r="I184" s="158"/>
      <c r="J184" s="238">
        <f t="shared" ref="J184:J194" si="20">ROUND(I184*H184,2)</f>
        <v>0</v>
      </c>
      <c r="K184" s="315"/>
      <c r="L184" s="247"/>
      <c r="M184" s="316" t="s">
        <v>1</v>
      </c>
      <c r="N184" s="317" t="s">
        <v>39</v>
      </c>
      <c r="O184" s="318"/>
      <c r="P184" s="319">
        <f t="shared" ref="P184:P194" si="21">O184*H184</f>
        <v>0</v>
      </c>
      <c r="Q184" s="319">
        <v>2.0000000000000002E-5</v>
      </c>
      <c r="R184" s="319">
        <f t="shared" ref="R184:R194" si="22">Q184*H184</f>
        <v>4.2400000000000001E-4</v>
      </c>
      <c r="S184" s="319">
        <v>0</v>
      </c>
      <c r="T184" s="320">
        <f t="shared" ref="T184:T194" si="23">S184*H184</f>
        <v>0</v>
      </c>
      <c r="U184" s="246"/>
      <c r="V184" s="246"/>
      <c r="W184" s="246"/>
      <c r="X184" s="27"/>
      <c r="Y184" s="27"/>
      <c r="Z184" s="27"/>
      <c r="AA184" s="27"/>
      <c r="AB184" s="27"/>
      <c r="AC184" s="27"/>
      <c r="AD184" s="27"/>
      <c r="AE184" s="27"/>
      <c r="AR184" s="160" t="s">
        <v>132</v>
      </c>
      <c r="AT184" s="160" t="s">
        <v>128</v>
      </c>
      <c r="AU184" s="160" t="s">
        <v>84</v>
      </c>
      <c r="AY184" s="14" t="s">
        <v>126</v>
      </c>
      <c r="BE184" s="161">
        <f t="shared" ref="BE184:BE194" si="24">IF(N184="základní",J184,0)</f>
        <v>0</v>
      </c>
      <c r="BF184" s="161">
        <f t="shared" ref="BF184:BF194" si="25">IF(N184="snížená",J184,0)</f>
        <v>0</v>
      </c>
      <c r="BG184" s="161">
        <f t="shared" ref="BG184:BG194" si="26">IF(N184="zákl. přenesená",J184,0)</f>
        <v>0</v>
      </c>
      <c r="BH184" s="161">
        <f t="shared" ref="BH184:BH194" si="27">IF(N184="sníž. přenesená",J184,0)</f>
        <v>0</v>
      </c>
      <c r="BI184" s="161">
        <f t="shared" ref="BI184:BI194" si="28">IF(N184="nulová",J184,0)</f>
        <v>0</v>
      </c>
      <c r="BJ184" s="14" t="s">
        <v>82</v>
      </c>
      <c r="BK184" s="161">
        <f t="shared" ref="BK184:BK194" si="29">ROUND(I184*H184,2)</f>
        <v>0</v>
      </c>
      <c r="BL184" s="14" t="s">
        <v>132</v>
      </c>
      <c r="BM184" s="160" t="s">
        <v>349</v>
      </c>
    </row>
    <row r="185" spans="1:65" s="2" customFormat="1" ht="16.5" customHeight="1" x14ac:dyDescent="0.2">
      <c r="A185" s="246"/>
      <c r="B185" s="247"/>
      <c r="C185" s="333" t="s">
        <v>350</v>
      </c>
      <c r="D185" s="333" t="s">
        <v>185</v>
      </c>
      <c r="E185" s="334" t="s">
        <v>351</v>
      </c>
      <c r="F185" s="335" t="s">
        <v>352</v>
      </c>
      <c r="G185" s="336" t="s">
        <v>182</v>
      </c>
      <c r="H185" s="337">
        <v>21.835999999999999</v>
      </c>
      <c r="I185" s="162"/>
      <c r="J185" s="338">
        <f t="shared" si="20"/>
        <v>0</v>
      </c>
      <c r="K185" s="339"/>
      <c r="L185" s="340"/>
      <c r="M185" s="341" t="s">
        <v>1</v>
      </c>
      <c r="N185" s="342" t="s">
        <v>39</v>
      </c>
      <c r="O185" s="318"/>
      <c r="P185" s="319">
        <f t="shared" si="21"/>
        <v>0</v>
      </c>
      <c r="Q185" s="319">
        <v>1.6619999999999999E-2</v>
      </c>
      <c r="R185" s="319">
        <f t="shared" si="22"/>
        <v>0.36291431999999996</v>
      </c>
      <c r="S185" s="319">
        <v>0</v>
      </c>
      <c r="T185" s="320">
        <f t="shared" si="23"/>
        <v>0</v>
      </c>
      <c r="U185" s="246"/>
      <c r="V185" s="246"/>
      <c r="W185" s="246"/>
      <c r="X185" s="27"/>
      <c r="Y185" s="27"/>
      <c r="Z185" s="27"/>
      <c r="AA185" s="27"/>
      <c r="AB185" s="27"/>
      <c r="AC185" s="27"/>
      <c r="AD185" s="27"/>
      <c r="AE185" s="27"/>
      <c r="AR185" s="160" t="s">
        <v>158</v>
      </c>
      <c r="AT185" s="160" t="s">
        <v>185</v>
      </c>
      <c r="AU185" s="160" t="s">
        <v>84</v>
      </c>
      <c r="AY185" s="14" t="s">
        <v>126</v>
      </c>
      <c r="BE185" s="161">
        <f t="shared" si="24"/>
        <v>0</v>
      </c>
      <c r="BF185" s="161">
        <f t="shared" si="25"/>
        <v>0</v>
      </c>
      <c r="BG185" s="161">
        <f t="shared" si="26"/>
        <v>0</v>
      </c>
      <c r="BH185" s="161">
        <f t="shared" si="27"/>
        <v>0</v>
      </c>
      <c r="BI185" s="161">
        <f t="shared" si="28"/>
        <v>0</v>
      </c>
      <c r="BJ185" s="14" t="s">
        <v>82</v>
      </c>
      <c r="BK185" s="161">
        <f t="shared" si="29"/>
        <v>0</v>
      </c>
      <c r="BL185" s="14" t="s">
        <v>132</v>
      </c>
      <c r="BM185" s="160" t="s">
        <v>353</v>
      </c>
    </row>
    <row r="186" spans="1:65" s="2" customFormat="1" ht="21.75" customHeight="1" x14ac:dyDescent="0.2">
      <c r="A186" s="246"/>
      <c r="B186" s="247"/>
      <c r="C186" s="232" t="s">
        <v>354</v>
      </c>
      <c r="D186" s="232" t="s">
        <v>128</v>
      </c>
      <c r="E186" s="233" t="s">
        <v>355</v>
      </c>
      <c r="F186" s="234" t="s">
        <v>356</v>
      </c>
      <c r="G186" s="235" t="s">
        <v>306</v>
      </c>
      <c r="H186" s="236">
        <v>3</v>
      </c>
      <c r="I186" s="158"/>
      <c r="J186" s="238">
        <f t="shared" si="20"/>
        <v>0</v>
      </c>
      <c r="K186" s="315"/>
      <c r="L186" s="247"/>
      <c r="M186" s="316" t="s">
        <v>1</v>
      </c>
      <c r="N186" s="317" t="s">
        <v>39</v>
      </c>
      <c r="O186" s="318"/>
      <c r="P186" s="319">
        <f t="shared" si="21"/>
        <v>0</v>
      </c>
      <c r="Q186" s="319">
        <v>2.1167600000000002</v>
      </c>
      <c r="R186" s="319">
        <f t="shared" si="22"/>
        <v>6.3502800000000006</v>
      </c>
      <c r="S186" s="319">
        <v>0</v>
      </c>
      <c r="T186" s="320">
        <f t="shared" si="23"/>
        <v>0</v>
      </c>
      <c r="U186" s="246"/>
      <c r="V186" s="246"/>
      <c r="W186" s="246"/>
      <c r="X186" s="27"/>
      <c r="Y186" s="27"/>
      <c r="Z186" s="27"/>
      <c r="AA186" s="27"/>
      <c r="AB186" s="27"/>
      <c r="AC186" s="27"/>
      <c r="AD186" s="27"/>
      <c r="AE186" s="27"/>
      <c r="AR186" s="160" t="s">
        <v>132</v>
      </c>
      <c r="AT186" s="160" t="s">
        <v>128</v>
      </c>
      <c r="AU186" s="160" t="s">
        <v>84</v>
      </c>
      <c r="AY186" s="14" t="s">
        <v>126</v>
      </c>
      <c r="BE186" s="161">
        <f t="shared" si="24"/>
        <v>0</v>
      </c>
      <c r="BF186" s="161">
        <f t="shared" si="25"/>
        <v>0</v>
      </c>
      <c r="BG186" s="161">
        <f t="shared" si="26"/>
        <v>0</v>
      </c>
      <c r="BH186" s="161">
        <f t="shared" si="27"/>
        <v>0</v>
      </c>
      <c r="BI186" s="161">
        <f t="shared" si="28"/>
        <v>0</v>
      </c>
      <c r="BJ186" s="14" t="s">
        <v>82</v>
      </c>
      <c r="BK186" s="161">
        <f t="shared" si="29"/>
        <v>0</v>
      </c>
      <c r="BL186" s="14" t="s">
        <v>132</v>
      </c>
      <c r="BM186" s="160" t="s">
        <v>357</v>
      </c>
    </row>
    <row r="187" spans="1:65" s="2" customFormat="1" ht="21.75" customHeight="1" x14ac:dyDescent="0.2">
      <c r="A187" s="246"/>
      <c r="B187" s="247"/>
      <c r="C187" s="333" t="s">
        <v>358</v>
      </c>
      <c r="D187" s="333" t="s">
        <v>185</v>
      </c>
      <c r="E187" s="334" t="s">
        <v>359</v>
      </c>
      <c r="F187" s="335" t="s">
        <v>360</v>
      </c>
      <c r="G187" s="336" t="s">
        <v>306</v>
      </c>
      <c r="H187" s="337">
        <v>1</v>
      </c>
      <c r="I187" s="162"/>
      <c r="J187" s="338">
        <f t="shared" si="20"/>
        <v>0</v>
      </c>
      <c r="K187" s="339"/>
      <c r="L187" s="340"/>
      <c r="M187" s="341" t="s">
        <v>1</v>
      </c>
      <c r="N187" s="342" t="s">
        <v>39</v>
      </c>
      <c r="O187" s="318"/>
      <c r="P187" s="319">
        <f t="shared" si="21"/>
        <v>0</v>
      </c>
      <c r="Q187" s="319">
        <v>0.254</v>
      </c>
      <c r="R187" s="319">
        <f t="shared" si="22"/>
        <v>0.254</v>
      </c>
      <c r="S187" s="319">
        <v>0</v>
      </c>
      <c r="T187" s="320">
        <f t="shared" si="23"/>
        <v>0</v>
      </c>
      <c r="U187" s="246"/>
      <c r="V187" s="246"/>
      <c r="W187" s="246"/>
      <c r="X187" s="27"/>
      <c r="Y187" s="27"/>
      <c r="Z187" s="27"/>
      <c r="AA187" s="27"/>
      <c r="AB187" s="27"/>
      <c r="AC187" s="27"/>
      <c r="AD187" s="27"/>
      <c r="AE187" s="27"/>
      <c r="AR187" s="160" t="s">
        <v>158</v>
      </c>
      <c r="AT187" s="160" t="s">
        <v>185</v>
      </c>
      <c r="AU187" s="160" t="s">
        <v>84</v>
      </c>
      <c r="AY187" s="14" t="s">
        <v>126</v>
      </c>
      <c r="BE187" s="161">
        <f t="shared" si="24"/>
        <v>0</v>
      </c>
      <c r="BF187" s="161">
        <f t="shared" si="25"/>
        <v>0</v>
      </c>
      <c r="BG187" s="161">
        <f t="shared" si="26"/>
        <v>0</v>
      </c>
      <c r="BH187" s="161">
        <f t="shared" si="27"/>
        <v>0</v>
      </c>
      <c r="BI187" s="161">
        <f t="shared" si="28"/>
        <v>0</v>
      </c>
      <c r="BJ187" s="14" t="s">
        <v>82</v>
      </c>
      <c r="BK187" s="161">
        <f t="shared" si="29"/>
        <v>0</v>
      </c>
      <c r="BL187" s="14" t="s">
        <v>132</v>
      </c>
      <c r="BM187" s="160" t="s">
        <v>361</v>
      </c>
    </row>
    <row r="188" spans="1:65" s="2" customFormat="1" ht="21.75" customHeight="1" x14ac:dyDescent="0.2">
      <c r="A188" s="246"/>
      <c r="B188" s="247"/>
      <c r="C188" s="333" t="s">
        <v>362</v>
      </c>
      <c r="D188" s="333" t="s">
        <v>185</v>
      </c>
      <c r="E188" s="334" t="s">
        <v>363</v>
      </c>
      <c r="F188" s="335" t="s">
        <v>364</v>
      </c>
      <c r="G188" s="336" t="s">
        <v>306</v>
      </c>
      <c r="H188" s="337">
        <v>3</v>
      </c>
      <c r="I188" s="162"/>
      <c r="J188" s="338">
        <f t="shared" si="20"/>
        <v>0</v>
      </c>
      <c r="K188" s="339"/>
      <c r="L188" s="340"/>
      <c r="M188" s="341" t="s">
        <v>1</v>
      </c>
      <c r="N188" s="342" t="s">
        <v>39</v>
      </c>
      <c r="O188" s="318"/>
      <c r="P188" s="319">
        <f t="shared" si="21"/>
        <v>0</v>
      </c>
      <c r="Q188" s="319">
        <v>0.50600000000000001</v>
      </c>
      <c r="R188" s="319">
        <f t="shared" si="22"/>
        <v>1.518</v>
      </c>
      <c r="S188" s="319">
        <v>0</v>
      </c>
      <c r="T188" s="320">
        <f t="shared" si="23"/>
        <v>0</v>
      </c>
      <c r="U188" s="246"/>
      <c r="V188" s="246"/>
      <c r="W188" s="246"/>
      <c r="X188" s="27"/>
      <c r="Y188" s="27"/>
      <c r="Z188" s="27"/>
      <c r="AA188" s="27"/>
      <c r="AB188" s="27"/>
      <c r="AC188" s="27"/>
      <c r="AD188" s="27"/>
      <c r="AE188" s="27"/>
      <c r="AR188" s="160" t="s">
        <v>158</v>
      </c>
      <c r="AT188" s="160" t="s">
        <v>185</v>
      </c>
      <c r="AU188" s="160" t="s">
        <v>84</v>
      </c>
      <c r="AY188" s="14" t="s">
        <v>126</v>
      </c>
      <c r="BE188" s="161">
        <f t="shared" si="24"/>
        <v>0</v>
      </c>
      <c r="BF188" s="161">
        <f t="shared" si="25"/>
        <v>0</v>
      </c>
      <c r="BG188" s="161">
        <f t="shared" si="26"/>
        <v>0</v>
      </c>
      <c r="BH188" s="161">
        <f t="shared" si="27"/>
        <v>0</v>
      </c>
      <c r="BI188" s="161">
        <f t="shared" si="28"/>
        <v>0</v>
      </c>
      <c r="BJ188" s="14" t="s">
        <v>82</v>
      </c>
      <c r="BK188" s="161">
        <f t="shared" si="29"/>
        <v>0</v>
      </c>
      <c r="BL188" s="14" t="s">
        <v>132</v>
      </c>
      <c r="BM188" s="160" t="s">
        <v>365</v>
      </c>
    </row>
    <row r="189" spans="1:65" s="2" customFormat="1" ht="21.75" customHeight="1" x14ac:dyDescent="0.2">
      <c r="A189" s="246"/>
      <c r="B189" s="247"/>
      <c r="C189" s="333" t="s">
        <v>366</v>
      </c>
      <c r="D189" s="333" t="s">
        <v>185</v>
      </c>
      <c r="E189" s="334" t="s">
        <v>367</v>
      </c>
      <c r="F189" s="335" t="s">
        <v>368</v>
      </c>
      <c r="G189" s="336" t="s">
        <v>306</v>
      </c>
      <c r="H189" s="337">
        <v>3</v>
      </c>
      <c r="I189" s="162"/>
      <c r="J189" s="338">
        <f t="shared" si="20"/>
        <v>0</v>
      </c>
      <c r="K189" s="339"/>
      <c r="L189" s="340"/>
      <c r="M189" s="341" t="s">
        <v>1</v>
      </c>
      <c r="N189" s="342" t="s">
        <v>39</v>
      </c>
      <c r="O189" s="318"/>
      <c r="P189" s="319">
        <f t="shared" si="21"/>
        <v>0</v>
      </c>
      <c r="Q189" s="319">
        <v>0.56999999999999995</v>
      </c>
      <c r="R189" s="319">
        <f t="shared" si="22"/>
        <v>1.71</v>
      </c>
      <c r="S189" s="319">
        <v>0</v>
      </c>
      <c r="T189" s="320">
        <f t="shared" si="23"/>
        <v>0</v>
      </c>
      <c r="U189" s="246"/>
      <c r="V189" s="246"/>
      <c r="W189" s="246"/>
      <c r="X189" s="27"/>
      <c r="Y189" s="27"/>
      <c r="Z189" s="27"/>
      <c r="AA189" s="27"/>
      <c r="AB189" s="27"/>
      <c r="AC189" s="27"/>
      <c r="AD189" s="27"/>
      <c r="AE189" s="27"/>
      <c r="AR189" s="160" t="s">
        <v>158</v>
      </c>
      <c r="AT189" s="160" t="s">
        <v>185</v>
      </c>
      <c r="AU189" s="160" t="s">
        <v>84</v>
      </c>
      <c r="AY189" s="14" t="s">
        <v>126</v>
      </c>
      <c r="BE189" s="161">
        <f t="shared" si="24"/>
        <v>0</v>
      </c>
      <c r="BF189" s="161">
        <f t="shared" si="25"/>
        <v>0</v>
      </c>
      <c r="BG189" s="161">
        <f t="shared" si="26"/>
        <v>0</v>
      </c>
      <c r="BH189" s="161">
        <f t="shared" si="27"/>
        <v>0</v>
      </c>
      <c r="BI189" s="161">
        <f t="shared" si="28"/>
        <v>0</v>
      </c>
      <c r="BJ189" s="14" t="s">
        <v>82</v>
      </c>
      <c r="BK189" s="161">
        <f t="shared" si="29"/>
        <v>0</v>
      </c>
      <c r="BL189" s="14" t="s">
        <v>132</v>
      </c>
      <c r="BM189" s="160" t="s">
        <v>369</v>
      </c>
    </row>
    <row r="190" spans="1:65" s="2" customFormat="1" ht="21.75" customHeight="1" x14ac:dyDescent="0.2">
      <c r="A190" s="246"/>
      <c r="B190" s="247"/>
      <c r="C190" s="333" t="s">
        <v>370</v>
      </c>
      <c r="D190" s="333" t="s">
        <v>185</v>
      </c>
      <c r="E190" s="334" t="s">
        <v>371</v>
      </c>
      <c r="F190" s="335" t="s">
        <v>372</v>
      </c>
      <c r="G190" s="336" t="s">
        <v>306</v>
      </c>
      <c r="H190" s="337">
        <v>3</v>
      </c>
      <c r="I190" s="162"/>
      <c r="J190" s="338">
        <f t="shared" si="20"/>
        <v>0</v>
      </c>
      <c r="K190" s="339"/>
      <c r="L190" s="340"/>
      <c r="M190" s="341" t="s">
        <v>1</v>
      </c>
      <c r="N190" s="342" t="s">
        <v>39</v>
      </c>
      <c r="O190" s="318"/>
      <c r="P190" s="319">
        <f t="shared" si="21"/>
        <v>0</v>
      </c>
      <c r="Q190" s="319">
        <v>1.2290000000000001</v>
      </c>
      <c r="R190" s="319">
        <f t="shared" si="22"/>
        <v>3.6870000000000003</v>
      </c>
      <c r="S190" s="319">
        <v>0</v>
      </c>
      <c r="T190" s="320">
        <f t="shared" si="23"/>
        <v>0</v>
      </c>
      <c r="U190" s="246"/>
      <c r="V190" s="246"/>
      <c r="W190" s="246"/>
      <c r="X190" s="27"/>
      <c r="Y190" s="27"/>
      <c r="Z190" s="27"/>
      <c r="AA190" s="27"/>
      <c r="AB190" s="27"/>
      <c r="AC190" s="27"/>
      <c r="AD190" s="27"/>
      <c r="AE190" s="27"/>
      <c r="AR190" s="160" t="s">
        <v>158</v>
      </c>
      <c r="AT190" s="160" t="s">
        <v>185</v>
      </c>
      <c r="AU190" s="160" t="s">
        <v>84</v>
      </c>
      <c r="AY190" s="14" t="s">
        <v>126</v>
      </c>
      <c r="BE190" s="161">
        <f t="shared" si="24"/>
        <v>0</v>
      </c>
      <c r="BF190" s="161">
        <f t="shared" si="25"/>
        <v>0</v>
      </c>
      <c r="BG190" s="161">
        <f t="shared" si="26"/>
        <v>0</v>
      </c>
      <c r="BH190" s="161">
        <f t="shared" si="27"/>
        <v>0</v>
      </c>
      <c r="BI190" s="161">
        <f t="shared" si="28"/>
        <v>0</v>
      </c>
      <c r="BJ190" s="14" t="s">
        <v>82</v>
      </c>
      <c r="BK190" s="161">
        <f t="shared" si="29"/>
        <v>0</v>
      </c>
      <c r="BL190" s="14" t="s">
        <v>132</v>
      </c>
      <c r="BM190" s="160" t="s">
        <v>373</v>
      </c>
    </row>
    <row r="191" spans="1:65" s="2" customFormat="1" ht="21.75" customHeight="1" x14ac:dyDescent="0.2">
      <c r="A191" s="246"/>
      <c r="B191" s="247"/>
      <c r="C191" s="232" t="s">
        <v>374</v>
      </c>
      <c r="D191" s="232" t="s">
        <v>128</v>
      </c>
      <c r="E191" s="233" t="s">
        <v>375</v>
      </c>
      <c r="F191" s="234" t="s">
        <v>376</v>
      </c>
      <c r="G191" s="235" t="s">
        <v>306</v>
      </c>
      <c r="H191" s="236">
        <v>3</v>
      </c>
      <c r="I191" s="158"/>
      <c r="J191" s="238">
        <f t="shared" si="20"/>
        <v>0</v>
      </c>
      <c r="K191" s="315"/>
      <c r="L191" s="247"/>
      <c r="M191" s="316" t="s">
        <v>1</v>
      </c>
      <c r="N191" s="317" t="s">
        <v>39</v>
      </c>
      <c r="O191" s="318"/>
      <c r="P191" s="319">
        <f t="shared" si="21"/>
        <v>0</v>
      </c>
      <c r="Q191" s="319">
        <v>0.21734000000000001</v>
      </c>
      <c r="R191" s="319">
        <f t="shared" si="22"/>
        <v>0.65202000000000004</v>
      </c>
      <c r="S191" s="319">
        <v>0</v>
      </c>
      <c r="T191" s="320">
        <f t="shared" si="23"/>
        <v>0</v>
      </c>
      <c r="U191" s="246"/>
      <c r="V191" s="246"/>
      <c r="W191" s="246"/>
      <c r="X191" s="27"/>
      <c r="Y191" s="27"/>
      <c r="Z191" s="27"/>
      <c r="AA191" s="27"/>
      <c r="AB191" s="27"/>
      <c r="AC191" s="27"/>
      <c r="AD191" s="27"/>
      <c r="AE191" s="27"/>
      <c r="AR191" s="160" t="s">
        <v>132</v>
      </c>
      <c r="AT191" s="160" t="s">
        <v>128</v>
      </c>
      <c r="AU191" s="160" t="s">
        <v>84</v>
      </c>
      <c r="AY191" s="14" t="s">
        <v>126</v>
      </c>
      <c r="BE191" s="161">
        <f t="shared" si="24"/>
        <v>0</v>
      </c>
      <c r="BF191" s="161">
        <f t="shared" si="25"/>
        <v>0</v>
      </c>
      <c r="BG191" s="161">
        <f t="shared" si="26"/>
        <v>0</v>
      </c>
      <c r="BH191" s="161">
        <f t="shared" si="27"/>
        <v>0</v>
      </c>
      <c r="BI191" s="161">
        <f t="shared" si="28"/>
        <v>0</v>
      </c>
      <c r="BJ191" s="14" t="s">
        <v>82</v>
      </c>
      <c r="BK191" s="161">
        <f t="shared" si="29"/>
        <v>0</v>
      </c>
      <c r="BL191" s="14" t="s">
        <v>132</v>
      </c>
      <c r="BM191" s="160" t="s">
        <v>377</v>
      </c>
    </row>
    <row r="192" spans="1:65" s="2" customFormat="1" ht="33" customHeight="1" x14ac:dyDescent="0.2">
      <c r="A192" s="246"/>
      <c r="B192" s="247"/>
      <c r="C192" s="333" t="s">
        <v>378</v>
      </c>
      <c r="D192" s="333" t="s">
        <v>185</v>
      </c>
      <c r="E192" s="334" t="s">
        <v>379</v>
      </c>
      <c r="F192" s="335" t="s">
        <v>380</v>
      </c>
      <c r="G192" s="336" t="s">
        <v>306</v>
      </c>
      <c r="H192" s="337">
        <v>3</v>
      </c>
      <c r="I192" s="162"/>
      <c r="J192" s="338">
        <f t="shared" si="20"/>
        <v>0</v>
      </c>
      <c r="K192" s="339"/>
      <c r="L192" s="340"/>
      <c r="M192" s="341" t="s">
        <v>1</v>
      </c>
      <c r="N192" s="342" t="s">
        <v>39</v>
      </c>
      <c r="O192" s="318"/>
      <c r="P192" s="319">
        <f t="shared" si="21"/>
        <v>0</v>
      </c>
      <c r="Q192" s="319">
        <v>7.0999999999999994E-2</v>
      </c>
      <c r="R192" s="319">
        <f t="shared" si="22"/>
        <v>0.21299999999999997</v>
      </c>
      <c r="S192" s="319">
        <v>0</v>
      </c>
      <c r="T192" s="320">
        <f t="shared" si="23"/>
        <v>0</v>
      </c>
      <c r="U192" s="246"/>
      <c r="V192" s="246"/>
      <c r="W192" s="246"/>
      <c r="X192" s="27"/>
      <c r="Y192" s="27"/>
      <c r="Z192" s="27"/>
      <c r="AA192" s="27"/>
      <c r="AB192" s="27"/>
      <c r="AC192" s="27"/>
      <c r="AD192" s="27"/>
      <c r="AE192" s="27"/>
      <c r="AR192" s="160" t="s">
        <v>158</v>
      </c>
      <c r="AT192" s="160" t="s">
        <v>185</v>
      </c>
      <c r="AU192" s="160" t="s">
        <v>84</v>
      </c>
      <c r="AY192" s="14" t="s">
        <v>126</v>
      </c>
      <c r="BE192" s="161">
        <f t="shared" si="24"/>
        <v>0</v>
      </c>
      <c r="BF192" s="161">
        <f t="shared" si="25"/>
        <v>0</v>
      </c>
      <c r="BG192" s="161">
        <f t="shared" si="26"/>
        <v>0</v>
      </c>
      <c r="BH192" s="161">
        <f t="shared" si="27"/>
        <v>0</v>
      </c>
      <c r="BI192" s="161">
        <f t="shared" si="28"/>
        <v>0</v>
      </c>
      <c r="BJ192" s="14" t="s">
        <v>82</v>
      </c>
      <c r="BK192" s="161">
        <f t="shared" si="29"/>
        <v>0</v>
      </c>
      <c r="BL192" s="14" t="s">
        <v>132</v>
      </c>
      <c r="BM192" s="160" t="s">
        <v>381</v>
      </c>
    </row>
    <row r="193" spans="1:65" s="2" customFormat="1" ht="21.75" customHeight="1" x14ac:dyDescent="0.2">
      <c r="A193" s="246"/>
      <c r="B193" s="247"/>
      <c r="C193" s="232" t="s">
        <v>382</v>
      </c>
      <c r="D193" s="232" t="s">
        <v>128</v>
      </c>
      <c r="E193" s="233" t="s">
        <v>383</v>
      </c>
      <c r="F193" s="234" t="s">
        <v>384</v>
      </c>
      <c r="G193" s="235" t="s">
        <v>306</v>
      </c>
      <c r="H193" s="236">
        <v>1</v>
      </c>
      <c r="I193" s="158"/>
      <c r="J193" s="238">
        <f t="shared" si="20"/>
        <v>0</v>
      </c>
      <c r="K193" s="315"/>
      <c r="L193" s="247"/>
      <c r="M193" s="316" t="s">
        <v>1</v>
      </c>
      <c r="N193" s="317" t="s">
        <v>39</v>
      </c>
      <c r="O193" s="318"/>
      <c r="P193" s="319">
        <f t="shared" si="21"/>
        <v>0</v>
      </c>
      <c r="Q193" s="319">
        <v>0.42368</v>
      </c>
      <c r="R193" s="319">
        <f t="shared" si="22"/>
        <v>0.42368</v>
      </c>
      <c r="S193" s="319">
        <v>0</v>
      </c>
      <c r="T193" s="320">
        <f t="shared" si="23"/>
        <v>0</v>
      </c>
      <c r="U193" s="246"/>
      <c r="V193" s="246"/>
      <c r="W193" s="246"/>
      <c r="X193" s="27"/>
      <c r="Y193" s="27"/>
      <c r="Z193" s="27"/>
      <c r="AA193" s="27"/>
      <c r="AB193" s="27"/>
      <c r="AC193" s="27"/>
      <c r="AD193" s="27"/>
      <c r="AE193" s="27"/>
      <c r="AR193" s="160" t="s">
        <v>132</v>
      </c>
      <c r="AT193" s="160" t="s">
        <v>128</v>
      </c>
      <c r="AU193" s="160" t="s">
        <v>84</v>
      </c>
      <c r="AY193" s="14" t="s">
        <v>126</v>
      </c>
      <c r="BE193" s="161">
        <f t="shared" si="24"/>
        <v>0</v>
      </c>
      <c r="BF193" s="161">
        <f t="shared" si="25"/>
        <v>0</v>
      </c>
      <c r="BG193" s="161">
        <f t="shared" si="26"/>
        <v>0</v>
      </c>
      <c r="BH193" s="161">
        <f t="shared" si="27"/>
        <v>0</v>
      </c>
      <c r="BI193" s="161">
        <f t="shared" si="28"/>
        <v>0</v>
      </c>
      <c r="BJ193" s="14" t="s">
        <v>82</v>
      </c>
      <c r="BK193" s="161">
        <f t="shared" si="29"/>
        <v>0</v>
      </c>
      <c r="BL193" s="14" t="s">
        <v>132</v>
      </c>
      <c r="BM193" s="160" t="s">
        <v>385</v>
      </c>
    </row>
    <row r="194" spans="1:65" s="2" customFormat="1" ht="21.75" customHeight="1" x14ac:dyDescent="0.2">
      <c r="A194" s="246"/>
      <c r="B194" s="247"/>
      <c r="C194" s="232" t="s">
        <v>386</v>
      </c>
      <c r="D194" s="232" t="s">
        <v>128</v>
      </c>
      <c r="E194" s="233" t="s">
        <v>387</v>
      </c>
      <c r="F194" s="234" t="s">
        <v>388</v>
      </c>
      <c r="G194" s="235" t="s">
        <v>306</v>
      </c>
      <c r="H194" s="236">
        <v>7</v>
      </c>
      <c r="I194" s="158"/>
      <c r="J194" s="238">
        <f t="shared" si="20"/>
        <v>0</v>
      </c>
      <c r="K194" s="315"/>
      <c r="L194" s="247"/>
      <c r="M194" s="316" t="s">
        <v>1</v>
      </c>
      <c r="N194" s="317" t="s">
        <v>39</v>
      </c>
      <c r="O194" s="318"/>
      <c r="P194" s="319">
        <f t="shared" si="21"/>
        <v>0</v>
      </c>
      <c r="Q194" s="319">
        <v>0.42080000000000001</v>
      </c>
      <c r="R194" s="319">
        <f t="shared" si="22"/>
        <v>2.9456000000000002</v>
      </c>
      <c r="S194" s="319">
        <v>0</v>
      </c>
      <c r="T194" s="320">
        <f t="shared" si="23"/>
        <v>0</v>
      </c>
      <c r="U194" s="246"/>
      <c r="V194" s="246"/>
      <c r="W194" s="246"/>
      <c r="X194" s="27"/>
      <c r="Y194" s="27"/>
      <c r="Z194" s="27"/>
      <c r="AA194" s="27"/>
      <c r="AB194" s="27"/>
      <c r="AC194" s="27"/>
      <c r="AD194" s="27"/>
      <c r="AE194" s="27"/>
      <c r="AR194" s="160" t="s">
        <v>132</v>
      </c>
      <c r="AT194" s="160" t="s">
        <v>128</v>
      </c>
      <c r="AU194" s="160" t="s">
        <v>84</v>
      </c>
      <c r="AY194" s="14" t="s">
        <v>126</v>
      </c>
      <c r="BE194" s="161">
        <f t="shared" si="24"/>
        <v>0</v>
      </c>
      <c r="BF194" s="161">
        <f t="shared" si="25"/>
        <v>0</v>
      </c>
      <c r="BG194" s="161">
        <f t="shared" si="26"/>
        <v>0</v>
      </c>
      <c r="BH194" s="161">
        <f t="shared" si="27"/>
        <v>0</v>
      </c>
      <c r="BI194" s="161">
        <f t="shared" si="28"/>
        <v>0</v>
      </c>
      <c r="BJ194" s="14" t="s">
        <v>82</v>
      </c>
      <c r="BK194" s="161">
        <f t="shared" si="29"/>
        <v>0</v>
      </c>
      <c r="BL194" s="14" t="s">
        <v>132</v>
      </c>
      <c r="BM194" s="160" t="s">
        <v>389</v>
      </c>
    </row>
    <row r="195" spans="1:65" s="12" customFormat="1" ht="22.9" customHeight="1" x14ac:dyDescent="0.2">
      <c r="A195" s="306"/>
      <c r="B195" s="307"/>
      <c r="C195" s="306"/>
      <c r="D195" s="308" t="s">
        <v>73</v>
      </c>
      <c r="E195" s="331" t="s">
        <v>163</v>
      </c>
      <c r="F195" s="331" t="s">
        <v>390</v>
      </c>
      <c r="G195" s="306"/>
      <c r="H195" s="306"/>
      <c r="I195" s="146"/>
      <c r="J195" s="332">
        <f>BK195</f>
        <v>0</v>
      </c>
      <c r="K195" s="306"/>
      <c r="L195" s="307"/>
      <c r="M195" s="311"/>
      <c r="N195" s="312"/>
      <c r="O195" s="312"/>
      <c r="P195" s="313">
        <f>SUM(P196:P205)</f>
        <v>0</v>
      </c>
      <c r="Q195" s="312"/>
      <c r="R195" s="313">
        <f>SUM(R196:R205)</f>
        <v>1.4272345</v>
      </c>
      <c r="S195" s="312"/>
      <c r="T195" s="314">
        <f>SUM(T196:T205)</f>
        <v>3.1214999999999997</v>
      </c>
      <c r="U195" s="306"/>
      <c r="V195" s="306"/>
      <c r="W195" s="306"/>
      <c r="AR195" s="144" t="s">
        <v>82</v>
      </c>
      <c r="AT195" s="152" t="s">
        <v>73</v>
      </c>
      <c r="AU195" s="152" t="s">
        <v>82</v>
      </c>
      <c r="AY195" s="144" t="s">
        <v>126</v>
      </c>
      <c r="BK195" s="153">
        <f>SUM(BK196:BK205)</f>
        <v>0</v>
      </c>
    </row>
    <row r="196" spans="1:65" s="2" customFormat="1" ht="21.75" customHeight="1" x14ac:dyDescent="0.2">
      <c r="A196" s="246"/>
      <c r="B196" s="247"/>
      <c r="C196" s="232" t="s">
        <v>391</v>
      </c>
      <c r="D196" s="232" t="s">
        <v>128</v>
      </c>
      <c r="E196" s="233" t="s">
        <v>392</v>
      </c>
      <c r="F196" s="234" t="s">
        <v>393</v>
      </c>
      <c r="G196" s="235" t="s">
        <v>306</v>
      </c>
      <c r="H196" s="236">
        <v>4</v>
      </c>
      <c r="I196" s="158"/>
      <c r="J196" s="238">
        <f t="shared" ref="J196:J205" si="30">ROUND(I196*H196,2)</f>
        <v>0</v>
      </c>
      <c r="K196" s="315"/>
      <c r="L196" s="247"/>
      <c r="M196" s="316" t="s">
        <v>1</v>
      </c>
      <c r="N196" s="317" t="s">
        <v>39</v>
      </c>
      <c r="O196" s="318"/>
      <c r="P196" s="319">
        <f t="shared" ref="P196:P205" si="31">O196*H196</f>
        <v>0</v>
      </c>
      <c r="Q196" s="319">
        <v>1.0499999999999999E-3</v>
      </c>
      <c r="R196" s="319">
        <f t="shared" ref="R196:R205" si="32">Q196*H196</f>
        <v>4.1999999999999997E-3</v>
      </c>
      <c r="S196" s="319">
        <v>0</v>
      </c>
      <c r="T196" s="320">
        <f t="shared" ref="T196:T205" si="33">S196*H196</f>
        <v>0</v>
      </c>
      <c r="U196" s="246"/>
      <c r="V196" s="246"/>
      <c r="W196" s="246"/>
      <c r="X196" s="27"/>
      <c r="Y196" s="27"/>
      <c r="Z196" s="27"/>
      <c r="AA196" s="27"/>
      <c r="AB196" s="27"/>
      <c r="AC196" s="27"/>
      <c r="AD196" s="27"/>
      <c r="AE196" s="27"/>
      <c r="AR196" s="160" t="s">
        <v>132</v>
      </c>
      <c r="AT196" s="160" t="s">
        <v>128</v>
      </c>
      <c r="AU196" s="160" t="s">
        <v>84</v>
      </c>
      <c r="AY196" s="14" t="s">
        <v>126</v>
      </c>
      <c r="BE196" s="161">
        <f t="shared" ref="BE196:BE205" si="34">IF(N196="základní",J196,0)</f>
        <v>0</v>
      </c>
      <c r="BF196" s="161">
        <f t="shared" ref="BF196:BF205" si="35">IF(N196="snížená",J196,0)</f>
        <v>0</v>
      </c>
      <c r="BG196" s="161">
        <f t="shared" ref="BG196:BG205" si="36">IF(N196="zákl. přenesená",J196,0)</f>
        <v>0</v>
      </c>
      <c r="BH196" s="161">
        <f t="shared" ref="BH196:BH205" si="37">IF(N196="sníž. přenesená",J196,0)</f>
        <v>0</v>
      </c>
      <c r="BI196" s="161">
        <f t="shared" ref="BI196:BI205" si="38">IF(N196="nulová",J196,0)</f>
        <v>0</v>
      </c>
      <c r="BJ196" s="14" t="s">
        <v>82</v>
      </c>
      <c r="BK196" s="161">
        <f t="shared" ref="BK196:BK205" si="39">ROUND(I196*H196,2)</f>
        <v>0</v>
      </c>
      <c r="BL196" s="14" t="s">
        <v>132</v>
      </c>
      <c r="BM196" s="160" t="s">
        <v>394</v>
      </c>
    </row>
    <row r="197" spans="1:65" s="2" customFormat="1" ht="21.75" customHeight="1" x14ac:dyDescent="0.2">
      <c r="A197" s="246"/>
      <c r="B197" s="247"/>
      <c r="C197" s="333" t="s">
        <v>395</v>
      </c>
      <c r="D197" s="333" t="s">
        <v>185</v>
      </c>
      <c r="E197" s="334" t="s">
        <v>396</v>
      </c>
      <c r="F197" s="335" t="s">
        <v>397</v>
      </c>
      <c r="G197" s="336" t="s">
        <v>306</v>
      </c>
      <c r="H197" s="337">
        <v>4</v>
      </c>
      <c r="I197" s="162"/>
      <c r="J197" s="338">
        <f t="shared" si="30"/>
        <v>0</v>
      </c>
      <c r="K197" s="339"/>
      <c r="L197" s="340"/>
      <c r="M197" s="341" t="s">
        <v>1</v>
      </c>
      <c r="N197" s="342" t="s">
        <v>39</v>
      </c>
      <c r="O197" s="318"/>
      <c r="P197" s="319">
        <f t="shared" si="31"/>
        <v>0</v>
      </c>
      <c r="Q197" s="319">
        <v>3.0000000000000001E-3</v>
      </c>
      <c r="R197" s="319">
        <f t="shared" si="32"/>
        <v>1.2E-2</v>
      </c>
      <c r="S197" s="319">
        <v>0</v>
      </c>
      <c r="T197" s="320">
        <f t="shared" si="33"/>
        <v>0</v>
      </c>
      <c r="U197" s="246"/>
      <c r="V197" s="246"/>
      <c r="W197" s="246"/>
      <c r="X197" s="27"/>
      <c r="Y197" s="27"/>
      <c r="Z197" s="27"/>
      <c r="AA197" s="27"/>
      <c r="AB197" s="27"/>
      <c r="AC197" s="27"/>
      <c r="AD197" s="27"/>
      <c r="AE197" s="27"/>
      <c r="AR197" s="160" t="s">
        <v>158</v>
      </c>
      <c r="AT197" s="160" t="s">
        <v>185</v>
      </c>
      <c r="AU197" s="160" t="s">
        <v>84</v>
      </c>
      <c r="AY197" s="14" t="s">
        <v>126</v>
      </c>
      <c r="BE197" s="161">
        <f t="shared" si="34"/>
        <v>0</v>
      </c>
      <c r="BF197" s="161">
        <f t="shared" si="35"/>
        <v>0</v>
      </c>
      <c r="BG197" s="161">
        <f t="shared" si="36"/>
        <v>0</v>
      </c>
      <c r="BH197" s="161">
        <f t="shared" si="37"/>
        <v>0</v>
      </c>
      <c r="BI197" s="161">
        <f t="shared" si="38"/>
        <v>0</v>
      </c>
      <c r="BJ197" s="14" t="s">
        <v>82</v>
      </c>
      <c r="BK197" s="161">
        <f t="shared" si="39"/>
        <v>0</v>
      </c>
      <c r="BL197" s="14" t="s">
        <v>132</v>
      </c>
      <c r="BM197" s="160" t="s">
        <v>398</v>
      </c>
    </row>
    <row r="198" spans="1:65" s="2" customFormat="1" ht="21.75" customHeight="1" x14ac:dyDescent="0.2">
      <c r="A198" s="246"/>
      <c r="B198" s="247"/>
      <c r="C198" s="232" t="s">
        <v>399</v>
      </c>
      <c r="D198" s="232" t="s">
        <v>128</v>
      </c>
      <c r="E198" s="233" t="s">
        <v>400</v>
      </c>
      <c r="F198" s="234" t="s">
        <v>401</v>
      </c>
      <c r="G198" s="235" t="s">
        <v>306</v>
      </c>
      <c r="H198" s="236">
        <v>2</v>
      </c>
      <c r="I198" s="158"/>
      <c r="J198" s="238">
        <f t="shared" si="30"/>
        <v>0</v>
      </c>
      <c r="K198" s="315"/>
      <c r="L198" s="247"/>
      <c r="M198" s="316" t="s">
        <v>1</v>
      </c>
      <c r="N198" s="317" t="s">
        <v>39</v>
      </c>
      <c r="O198" s="318"/>
      <c r="P198" s="319">
        <f t="shared" si="31"/>
        <v>0</v>
      </c>
      <c r="Q198" s="319">
        <v>0.10940999999999999</v>
      </c>
      <c r="R198" s="319">
        <f t="shared" si="32"/>
        <v>0.21881999999999999</v>
      </c>
      <c r="S198" s="319">
        <v>0</v>
      </c>
      <c r="T198" s="320">
        <f t="shared" si="33"/>
        <v>0</v>
      </c>
      <c r="U198" s="246"/>
      <c r="V198" s="246"/>
      <c r="W198" s="246"/>
      <c r="X198" s="27"/>
      <c r="Y198" s="27"/>
      <c r="Z198" s="27"/>
      <c r="AA198" s="27"/>
      <c r="AB198" s="27"/>
      <c r="AC198" s="27"/>
      <c r="AD198" s="27"/>
      <c r="AE198" s="27"/>
      <c r="AR198" s="160" t="s">
        <v>132</v>
      </c>
      <c r="AT198" s="160" t="s">
        <v>128</v>
      </c>
      <c r="AU198" s="160" t="s">
        <v>84</v>
      </c>
      <c r="AY198" s="14" t="s">
        <v>126</v>
      </c>
      <c r="BE198" s="161">
        <f t="shared" si="34"/>
        <v>0</v>
      </c>
      <c r="BF198" s="161">
        <f t="shared" si="35"/>
        <v>0</v>
      </c>
      <c r="BG198" s="161">
        <f t="shared" si="36"/>
        <v>0</v>
      </c>
      <c r="BH198" s="161">
        <f t="shared" si="37"/>
        <v>0</v>
      </c>
      <c r="BI198" s="161">
        <f t="shared" si="38"/>
        <v>0</v>
      </c>
      <c r="BJ198" s="14" t="s">
        <v>82</v>
      </c>
      <c r="BK198" s="161">
        <f t="shared" si="39"/>
        <v>0</v>
      </c>
      <c r="BL198" s="14" t="s">
        <v>132</v>
      </c>
      <c r="BM198" s="160" t="s">
        <v>402</v>
      </c>
    </row>
    <row r="199" spans="1:65" s="2" customFormat="1" ht="16.5" customHeight="1" x14ac:dyDescent="0.2">
      <c r="A199" s="246"/>
      <c r="B199" s="247"/>
      <c r="C199" s="333" t="s">
        <v>403</v>
      </c>
      <c r="D199" s="333" t="s">
        <v>185</v>
      </c>
      <c r="E199" s="334" t="s">
        <v>404</v>
      </c>
      <c r="F199" s="335" t="s">
        <v>405</v>
      </c>
      <c r="G199" s="336" t="s">
        <v>306</v>
      </c>
      <c r="H199" s="337">
        <v>2</v>
      </c>
      <c r="I199" s="162"/>
      <c r="J199" s="338">
        <f t="shared" si="30"/>
        <v>0</v>
      </c>
      <c r="K199" s="339"/>
      <c r="L199" s="340"/>
      <c r="M199" s="341" t="s">
        <v>1</v>
      </c>
      <c r="N199" s="342" t="s">
        <v>39</v>
      </c>
      <c r="O199" s="318"/>
      <c r="P199" s="319">
        <f t="shared" si="31"/>
        <v>0</v>
      </c>
      <c r="Q199" s="319">
        <v>2.5000000000000001E-3</v>
      </c>
      <c r="R199" s="319">
        <f t="shared" si="32"/>
        <v>5.0000000000000001E-3</v>
      </c>
      <c r="S199" s="319">
        <v>0</v>
      </c>
      <c r="T199" s="320">
        <f t="shared" si="33"/>
        <v>0</v>
      </c>
      <c r="U199" s="246"/>
      <c r="V199" s="246"/>
      <c r="W199" s="246"/>
      <c r="X199" s="27"/>
      <c r="Y199" s="27"/>
      <c r="Z199" s="27"/>
      <c r="AA199" s="27"/>
      <c r="AB199" s="27"/>
      <c r="AC199" s="27"/>
      <c r="AD199" s="27"/>
      <c r="AE199" s="27"/>
      <c r="AR199" s="160" t="s">
        <v>158</v>
      </c>
      <c r="AT199" s="160" t="s">
        <v>185</v>
      </c>
      <c r="AU199" s="160" t="s">
        <v>84</v>
      </c>
      <c r="AY199" s="14" t="s">
        <v>126</v>
      </c>
      <c r="BE199" s="161">
        <f t="shared" si="34"/>
        <v>0</v>
      </c>
      <c r="BF199" s="161">
        <f t="shared" si="35"/>
        <v>0</v>
      </c>
      <c r="BG199" s="161">
        <f t="shared" si="36"/>
        <v>0</v>
      </c>
      <c r="BH199" s="161">
        <f t="shared" si="37"/>
        <v>0</v>
      </c>
      <c r="BI199" s="161">
        <f t="shared" si="38"/>
        <v>0</v>
      </c>
      <c r="BJ199" s="14" t="s">
        <v>82</v>
      </c>
      <c r="BK199" s="161">
        <f t="shared" si="39"/>
        <v>0</v>
      </c>
      <c r="BL199" s="14" t="s">
        <v>132</v>
      </c>
      <c r="BM199" s="160" t="s">
        <v>406</v>
      </c>
    </row>
    <row r="200" spans="1:65" s="2" customFormat="1" ht="21.75" customHeight="1" x14ac:dyDescent="0.2">
      <c r="A200" s="246"/>
      <c r="B200" s="247"/>
      <c r="C200" s="232" t="s">
        <v>407</v>
      </c>
      <c r="D200" s="232" t="s">
        <v>128</v>
      </c>
      <c r="E200" s="233" t="s">
        <v>408</v>
      </c>
      <c r="F200" s="234" t="s">
        <v>409</v>
      </c>
      <c r="G200" s="235" t="s">
        <v>131</v>
      </c>
      <c r="H200" s="236">
        <v>42.5</v>
      </c>
      <c r="I200" s="158"/>
      <c r="J200" s="238">
        <f t="shared" si="30"/>
        <v>0</v>
      </c>
      <c r="K200" s="315"/>
      <c r="L200" s="247"/>
      <c r="M200" s="316" t="s">
        <v>1</v>
      </c>
      <c r="N200" s="317" t="s">
        <v>39</v>
      </c>
      <c r="O200" s="318"/>
      <c r="P200" s="319">
        <f t="shared" si="31"/>
        <v>0</v>
      </c>
      <c r="Q200" s="319">
        <v>1.3860000000000001E-2</v>
      </c>
      <c r="R200" s="319">
        <f t="shared" si="32"/>
        <v>0.58905000000000007</v>
      </c>
      <c r="S200" s="319">
        <v>0</v>
      </c>
      <c r="T200" s="320">
        <f t="shared" si="33"/>
        <v>0</v>
      </c>
      <c r="U200" s="246"/>
      <c r="V200" s="246"/>
      <c r="W200" s="246"/>
      <c r="X200" s="27"/>
      <c r="Y200" s="27"/>
      <c r="Z200" s="27"/>
      <c r="AA200" s="27"/>
      <c r="AB200" s="27"/>
      <c r="AC200" s="27"/>
      <c r="AD200" s="27"/>
      <c r="AE200" s="27"/>
      <c r="AR200" s="160" t="s">
        <v>132</v>
      </c>
      <c r="AT200" s="160" t="s">
        <v>128</v>
      </c>
      <c r="AU200" s="160" t="s">
        <v>84</v>
      </c>
      <c r="AY200" s="14" t="s">
        <v>126</v>
      </c>
      <c r="BE200" s="161">
        <f t="shared" si="34"/>
        <v>0</v>
      </c>
      <c r="BF200" s="161">
        <f t="shared" si="35"/>
        <v>0</v>
      </c>
      <c r="BG200" s="161">
        <f t="shared" si="36"/>
        <v>0</v>
      </c>
      <c r="BH200" s="161">
        <f t="shared" si="37"/>
        <v>0</v>
      </c>
      <c r="BI200" s="161">
        <f t="shared" si="38"/>
        <v>0</v>
      </c>
      <c r="BJ200" s="14" t="s">
        <v>82</v>
      </c>
      <c r="BK200" s="161">
        <f t="shared" si="39"/>
        <v>0</v>
      </c>
      <c r="BL200" s="14" t="s">
        <v>132</v>
      </c>
      <c r="BM200" s="160" t="s">
        <v>410</v>
      </c>
    </row>
    <row r="201" spans="1:65" s="2" customFormat="1" ht="21.75" customHeight="1" x14ac:dyDescent="0.2">
      <c r="A201" s="246"/>
      <c r="B201" s="247"/>
      <c r="C201" s="232" t="s">
        <v>411</v>
      </c>
      <c r="D201" s="232" t="s">
        <v>128</v>
      </c>
      <c r="E201" s="233" t="s">
        <v>412</v>
      </c>
      <c r="F201" s="234" t="s">
        <v>413</v>
      </c>
      <c r="G201" s="235" t="s">
        <v>131</v>
      </c>
      <c r="H201" s="236">
        <v>944.72</v>
      </c>
      <c r="I201" s="158"/>
      <c r="J201" s="238">
        <f t="shared" si="30"/>
        <v>0</v>
      </c>
      <c r="K201" s="315"/>
      <c r="L201" s="247"/>
      <c r="M201" s="316" t="s">
        <v>1</v>
      </c>
      <c r="N201" s="317" t="s">
        <v>39</v>
      </c>
      <c r="O201" s="318"/>
      <c r="P201" s="319">
        <f t="shared" si="31"/>
        <v>0</v>
      </c>
      <c r="Q201" s="319">
        <v>4.6999999999999999E-4</v>
      </c>
      <c r="R201" s="319">
        <f t="shared" si="32"/>
        <v>0.44401839999999998</v>
      </c>
      <c r="S201" s="319">
        <v>0</v>
      </c>
      <c r="T201" s="320">
        <f t="shared" si="33"/>
        <v>0</v>
      </c>
      <c r="U201" s="246"/>
      <c r="V201" s="246"/>
      <c r="W201" s="246"/>
      <c r="X201" s="27"/>
      <c r="Y201" s="27"/>
      <c r="Z201" s="27"/>
      <c r="AA201" s="27"/>
      <c r="AB201" s="27"/>
      <c r="AC201" s="27"/>
      <c r="AD201" s="27"/>
      <c r="AE201" s="27"/>
      <c r="AR201" s="160" t="s">
        <v>132</v>
      </c>
      <c r="AT201" s="160" t="s">
        <v>128</v>
      </c>
      <c r="AU201" s="160" t="s">
        <v>84</v>
      </c>
      <c r="AY201" s="14" t="s">
        <v>126</v>
      </c>
      <c r="BE201" s="161">
        <f t="shared" si="34"/>
        <v>0</v>
      </c>
      <c r="BF201" s="161">
        <f t="shared" si="35"/>
        <v>0</v>
      </c>
      <c r="BG201" s="161">
        <f t="shared" si="36"/>
        <v>0</v>
      </c>
      <c r="BH201" s="161">
        <f t="shared" si="37"/>
        <v>0</v>
      </c>
      <c r="BI201" s="161">
        <f t="shared" si="38"/>
        <v>0</v>
      </c>
      <c r="BJ201" s="14" t="s">
        <v>82</v>
      </c>
      <c r="BK201" s="161">
        <f t="shared" si="39"/>
        <v>0</v>
      </c>
      <c r="BL201" s="14" t="s">
        <v>132</v>
      </c>
      <c r="BM201" s="160" t="s">
        <v>414</v>
      </c>
    </row>
    <row r="202" spans="1:65" s="2" customFormat="1" ht="16.5" customHeight="1" x14ac:dyDescent="0.2">
      <c r="A202" s="246"/>
      <c r="B202" s="247"/>
      <c r="C202" s="232" t="s">
        <v>415</v>
      </c>
      <c r="D202" s="232" t="s">
        <v>128</v>
      </c>
      <c r="E202" s="233" t="s">
        <v>416</v>
      </c>
      <c r="F202" s="234" t="s">
        <v>417</v>
      </c>
      <c r="G202" s="235" t="s">
        <v>182</v>
      </c>
      <c r="H202" s="236">
        <v>21.25</v>
      </c>
      <c r="I202" s="158"/>
      <c r="J202" s="238">
        <f t="shared" si="30"/>
        <v>0</v>
      </c>
      <c r="K202" s="315"/>
      <c r="L202" s="247"/>
      <c r="M202" s="316" t="s">
        <v>1</v>
      </c>
      <c r="N202" s="317" t="s">
        <v>39</v>
      </c>
      <c r="O202" s="318"/>
      <c r="P202" s="319">
        <f t="shared" si="31"/>
        <v>0</v>
      </c>
      <c r="Q202" s="319">
        <v>0</v>
      </c>
      <c r="R202" s="319">
        <f t="shared" si="32"/>
        <v>0</v>
      </c>
      <c r="S202" s="319">
        <v>0</v>
      </c>
      <c r="T202" s="320">
        <f t="shared" si="33"/>
        <v>0</v>
      </c>
      <c r="U202" s="246"/>
      <c r="V202" s="246"/>
      <c r="W202" s="246"/>
      <c r="X202" s="27"/>
      <c r="Y202" s="27"/>
      <c r="Z202" s="27"/>
      <c r="AA202" s="27"/>
      <c r="AB202" s="27"/>
      <c r="AC202" s="27"/>
      <c r="AD202" s="27"/>
      <c r="AE202" s="27"/>
      <c r="AR202" s="160" t="s">
        <v>132</v>
      </c>
      <c r="AT202" s="160" t="s">
        <v>128</v>
      </c>
      <c r="AU202" s="160" t="s">
        <v>84</v>
      </c>
      <c r="AY202" s="14" t="s">
        <v>126</v>
      </c>
      <c r="BE202" s="161">
        <f t="shared" si="34"/>
        <v>0</v>
      </c>
      <c r="BF202" s="161">
        <f t="shared" si="35"/>
        <v>0</v>
      </c>
      <c r="BG202" s="161">
        <f t="shared" si="36"/>
        <v>0</v>
      </c>
      <c r="BH202" s="161">
        <f t="shared" si="37"/>
        <v>0</v>
      </c>
      <c r="BI202" s="161">
        <f t="shared" si="38"/>
        <v>0</v>
      </c>
      <c r="BJ202" s="14" t="s">
        <v>82</v>
      </c>
      <c r="BK202" s="161">
        <f t="shared" si="39"/>
        <v>0</v>
      </c>
      <c r="BL202" s="14" t="s">
        <v>132</v>
      </c>
      <c r="BM202" s="160" t="s">
        <v>418</v>
      </c>
    </row>
    <row r="203" spans="1:65" s="2" customFormat="1" ht="21.75" customHeight="1" x14ac:dyDescent="0.2">
      <c r="A203" s="246"/>
      <c r="B203" s="247"/>
      <c r="C203" s="232" t="s">
        <v>419</v>
      </c>
      <c r="D203" s="232" t="s">
        <v>128</v>
      </c>
      <c r="E203" s="233" t="s">
        <v>420</v>
      </c>
      <c r="F203" s="234" t="s">
        <v>421</v>
      </c>
      <c r="G203" s="235" t="s">
        <v>182</v>
      </c>
      <c r="H203" s="236">
        <v>21.25</v>
      </c>
      <c r="I203" s="158"/>
      <c r="J203" s="238">
        <f t="shared" si="30"/>
        <v>0</v>
      </c>
      <c r="K203" s="315"/>
      <c r="L203" s="247"/>
      <c r="M203" s="316" t="s">
        <v>1</v>
      </c>
      <c r="N203" s="317" t="s">
        <v>39</v>
      </c>
      <c r="O203" s="318"/>
      <c r="P203" s="319">
        <f t="shared" si="31"/>
        <v>0</v>
      </c>
      <c r="Q203" s="319">
        <v>6.0999999999999997E-4</v>
      </c>
      <c r="R203" s="319">
        <f t="shared" si="32"/>
        <v>1.29625E-2</v>
      </c>
      <c r="S203" s="319">
        <v>0</v>
      </c>
      <c r="T203" s="320">
        <f t="shared" si="33"/>
        <v>0</v>
      </c>
      <c r="U203" s="246"/>
      <c r="V203" s="246"/>
      <c r="W203" s="246"/>
      <c r="X203" s="27"/>
      <c r="Y203" s="27"/>
      <c r="Z203" s="27"/>
      <c r="AA203" s="27"/>
      <c r="AB203" s="27"/>
      <c r="AC203" s="27"/>
      <c r="AD203" s="27"/>
      <c r="AE203" s="27"/>
      <c r="AR203" s="160" t="s">
        <v>132</v>
      </c>
      <c r="AT203" s="160" t="s">
        <v>128</v>
      </c>
      <c r="AU203" s="160" t="s">
        <v>84</v>
      </c>
      <c r="AY203" s="14" t="s">
        <v>126</v>
      </c>
      <c r="BE203" s="161">
        <f t="shared" si="34"/>
        <v>0</v>
      </c>
      <c r="BF203" s="161">
        <f t="shared" si="35"/>
        <v>0</v>
      </c>
      <c r="BG203" s="161">
        <f t="shared" si="36"/>
        <v>0</v>
      </c>
      <c r="BH203" s="161">
        <f t="shared" si="37"/>
        <v>0</v>
      </c>
      <c r="BI203" s="161">
        <f t="shared" si="38"/>
        <v>0</v>
      </c>
      <c r="BJ203" s="14" t="s">
        <v>82</v>
      </c>
      <c r="BK203" s="161">
        <f t="shared" si="39"/>
        <v>0</v>
      </c>
      <c r="BL203" s="14" t="s">
        <v>132</v>
      </c>
      <c r="BM203" s="160" t="s">
        <v>422</v>
      </c>
    </row>
    <row r="204" spans="1:65" s="2" customFormat="1" ht="16.5" customHeight="1" x14ac:dyDescent="0.2">
      <c r="A204" s="246"/>
      <c r="B204" s="247"/>
      <c r="C204" s="232" t="s">
        <v>423</v>
      </c>
      <c r="D204" s="232" t="s">
        <v>128</v>
      </c>
      <c r="E204" s="233" t="s">
        <v>424</v>
      </c>
      <c r="F204" s="234" t="s">
        <v>425</v>
      </c>
      <c r="G204" s="235" t="s">
        <v>161</v>
      </c>
      <c r="H204" s="236">
        <v>1.1599999999999999</v>
      </c>
      <c r="I204" s="158"/>
      <c r="J204" s="238">
        <f t="shared" si="30"/>
        <v>0</v>
      </c>
      <c r="K204" s="315"/>
      <c r="L204" s="247"/>
      <c r="M204" s="316" t="s">
        <v>1</v>
      </c>
      <c r="N204" s="317" t="s">
        <v>39</v>
      </c>
      <c r="O204" s="318"/>
      <c r="P204" s="319">
        <f t="shared" si="31"/>
        <v>0</v>
      </c>
      <c r="Q204" s="319">
        <v>0.12171</v>
      </c>
      <c r="R204" s="319">
        <f t="shared" si="32"/>
        <v>0.14118359999999999</v>
      </c>
      <c r="S204" s="319">
        <v>2.4</v>
      </c>
      <c r="T204" s="320">
        <f t="shared" si="33"/>
        <v>2.7839999999999998</v>
      </c>
      <c r="U204" s="246"/>
      <c r="V204" s="246"/>
      <c r="W204" s="246"/>
      <c r="X204" s="27"/>
      <c r="Y204" s="27"/>
      <c r="Z204" s="27"/>
      <c r="AA204" s="27"/>
      <c r="AB204" s="27"/>
      <c r="AC204" s="27"/>
      <c r="AD204" s="27"/>
      <c r="AE204" s="27"/>
      <c r="AR204" s="160" t="s">
        <v>132</v>
      </c>
      <c r="AT204" s="160" t="s">
        <v>128</v>
      </c>
      <c r="AU204" s="160" t="s">
        <v>84</v>
      </c>
      <c r="AY204" s="14" t="s">
        <v>126</v>
      </c>
      <c r="BE204" s="161">
        <f t="shared" si="34"/>
        <v>0</v>
      </c>
      <c r="BF204" s="161">
        <f t="shared" si="35"/>
        <v>0</v>
      </c>
      <c r="BG204" s="161">
        <f t="shared" si="36"/>
        <v>0</v>
      </c>
      <c r="BH204" s="161">
        <f t="shared" si="37"/>
        <v>0</v>
      </c>
      <c r="BI204" s="161">
        <f t="shared" si="38"/>
        <v>0</v>
      </c>
      <c r="BJ204" s="14" t="s">
        <v>82</v>
      </c>
      <c r="BK204" s="161">
        <f t="shared" si="39"/>
        <v>0</v>
      </c>
      <c r="BL204" s="14" t="s">
        <v>132</v>
      </c>
      <c r="BM204" s="160" t="s">
        <v>426</v>
      </c>
    </row>
    <row r="205" spans="1:65" s="2" customFormat="1" ht="21.75" customHeight="1" x14ac:dyDescent="0.2">
      <c r="A205" s="246"/>
      <c r="B205" s="247"/>
      <c r="C205" s="232" t="s">
        <v>427</v>
      </c>
      <c r="D205" s="232" t="s">
        <v>128</v>
      </c>
      <c r="E205" s="233" t="s">
        <v>428</v>
      </c>
      <c r="F205" s="234" t="s">
        <v>429</v>
      </c>
      <c r="G205" s="235" t="s">
        <v>182</v>
      </c>
      <c r="H205" s="236">
        <v>13.5</v>
      </c>
      <c r="I205" s="158"/>
      <c r="J205" s="238">
        <f t="shared" si="30"/>
        <v>0</v>
      </c>
      <c r="K205" s="315"/>
      <c r="L205" s="247"/>
      <c r="M205" s="316" t="s">
        <v>1</v>
      </c>
      <c r="N205" s="317" t="s">
        <v>39</v>
      </c>
      <c r="O205" s="318"/>
      <c r="P205" s="319">
        <f t="shared" si="31"/>
        <v>0</v>
      </c>
      <c r="Q205" s="319">
        <v>0</v>
      </c>
      <c r="R205" s="319">
        <f t="shared" si="32"/>
        <v>0</v>
      </c>
      <c r="S205" s="319">
        <v>2.5000000000000001E-2</v>
      </c>
      <c r="T205" s="320">
        <f t="shared" si="33"/>
        <v>0.33750000000000002</v>
      </c>
      <c r="U205" s="246"/>
      <c r="V205" s="246"/>
      <c r="W205" s="246"/>
      <c r="X205" s="27"/>
      <c r="Y205" s="27"/>
      <c r="Z205" s="27"/>
      <c r="AA205" s="27"/>
      <c r="AB205" s="27"/>
      <c r="AC205" s="27"/>
      <c r="AD205" s="27"/>
      <c r="AE205" s="27"/>
      <c r="AR205" s="160" t="s">
        <v>132</v>
      </c>
      <c r="AT205" s="160" t="s">
        <v>128</v>
      </c>
      <c r="AU205" s="160" t="s">
        <v>84</v>
      </c>
      <c r="AY205" s="14" t="s">
        <v>126</v>
      </c>
      <c r="BE205" s="161">
        <f t="shared" si="34"/>
        <v>0</v>
      </c>
      <c r="BF205" s="161">
        <f t="shared" si="35"/>
        <v>0</v>
      </c>
      <c r="BG205" s="161">
        <f t="shared" si="36"/>
        <v>0</v>
      </c>
      <c r="BH205" s="161">
        <f t="shared" si="37"/>
        <v>0</v>
      </c>
      <c r="BI205" s="161">
        <f t="shared" si="38"/>
        <v>0</v>
      </c>
      <c r="BJ205" s="14" t="s">
        <v>82</v>
      </c>
      <c r="BK205" s="161">
        <f t="shared" si="39"/>
        <v>0</v>
      </c>
      <c r="BL205" s="14" t="s">
        <v>132</v>
      </c>
      <c r="BM205" s="160" t="s">
        <v>430</v>
      </c>
    </row>
    <row r="206" spans="1:65" s="12" customFormat="1" ht="22.9" customHeight="1" x14ac:dyDescent="0.2">
      <c r="A206" s="306"/>
      <c r="B206" s="307"/>
      <c r="C206" s="306"/>
      <c r="D206" s="308" t="s">
        <v>73</v>
      </c>
      <c r="E206" s="331" t="s">
        <v>431</v>
      </c>
      <c r="F206" s="331" t="s">
        <v>432</v>
      </c>
      <c r="G206" s="306"/>
      <c r="H206" s="306"/>
      <c r="I206" s="146"/>
      <c r="J206" s="332">
        <f>BK206</f>
        <v>0</v>
      </c>
      <c r="K206" s="306"/>
      <c r="L206" s="307"/>
      <c r="M206" s="311"/>
      <c r="N206" s="312"/>
      <c r="O206" s="312"/>
      <c r="P206" s="313">
        <f>SUM(P207:P211)</f>
        <v>0</v>
      </c>
      <c r="Q206" s="312"/>
      <c r="R206" s="313">
        <f>SUM(R207:R211)</f>
        <v>0</v>
      </c>
      <c r="S206" s="312"/>
      <c r="T206" s="314">
        <f>SUM(T207:T211)</f>
        <v>0</v>
      </c>
      <c r="U206" s="306"/>
      <c r="V206" s="306"/>
      <c r="W206" s="306"/>
      <c r="AR206" s="144" t="s">
        <v>82</v>
      </c>
      <c r="AT206" s="152" t="s">
        <v>73</v>
      </c>
      <c r="AU206" s="152" t="s">
        <v>82</v>
      </c>
      <c r="AY206" s="144" t="s">
        <v>126</v>
      </c>
      <c r="BK206" s="153">
        <f>SUM(BK207:BK211)</f>
        <v>0</v>
      </c>
    </row>
    <row r="207" spans="1:65" s="2" customFormat="1" ht="16.5" customHeight="1" x14ac:dyDescent="0.2">
      <c r="A207" s="246"/>
      <c r="B207" s="247"/>
      <c r="C207" s="232" t="s">
        <v>433</v>
      </c>
      <c r="D207" s="232" t="s">
        <v>128</v>
      </c>
      <c r="E207" s="233" t="s">
        <v>434</v>
      </c>
      <c r="F207" s="234" t="s">
        <v>435</v>
      </c>
      <c r="G207" s="235" t="s">
        <v>218</v>
      </c>
      <c r="H207" s="236">
        <v>468.84300000000002</v>
      </c>
      <c r="I207" s="158"/>
      <c r="J207" s="238">
        <f>ROUND(I207*H207,2)</f>
        <v>0</v>
      </c>
      <c r="K207" s="315"/>
      <c r="L207" s="247"/>
      <c r="M207" s="316" t="s">
        <v>1</v>
      </c>
      <c r="N207" s="317" t="s">
        <v>39</v>
      </c>
      <c r="O207" s="318"/>
      <c r="P207" s="319">
        <f>O207*H207</f>
        <v>0</v>
      </c>
      <c r="Q207" s="319">
        <v>0</v>
      </c>
      <c r="R207" s="319">
        <f>Q207*H207</f>
        <v>0</v>
      </c>
      <c r="S207" s="319">
        <v>0</v>
      </c>
      <c r="T207" s="320">
        <f>S207*H207</f>
        <v>0</v>
      </c>
      <c r="U207" s="246"/>
      <c r="V207" s="246"/>
      <c r="W207" s="246"/>
      <c r="X207" s="27"/>
      <c r="Y207" s="27"/>
      <c r="Z207" s="27"/>
      <c r="AA207" s="27"/>
      <c r="AB207" s="27"/>
      <c r="AC207" s="27"/>
      <c r="AD207" s="27"/>
      <c r="AE207" s="27"/>
      <c r="AR207" s="160" t="s">
        <v>132</v>
      </c>
      <c r="AT207" s="160" t="s">
        <v>128</v>
      </c>
      <c r="AU207" s="160" t="s">
        <v>84</v>
      </c>
      <c r="AY207" s="14" t="s">
        <v>126</v>
      </c>
      <c r="BE207" s="161">
        <f>IF(N207="základní",J207,0)</f>
        <v>0</v>
      </c>
      <c r="BF207" s="161">
        <f>IF(N207="snížená",J207,0)</f>
        <v>0</v>
      </c>
      <c r="BG207" s="161">
        <f>IF(N207="zákl. přenesená",J207,0)</f>
        <v>0</v>
      </c>
      <c r="BH207" s="161">
        <f>IF(N207="sníž. přenesená",J207,0)</f>
        <v>0</v>
      </c>
      <c r="BI207" s="161">
        <f>IF(N207="nulová",J207,0)</f>
        <v>0</v>
      </c>
      <c r="BJ207" s="14" t="s">
        <v>82</v>
      </c>
      <c r="BK207" s="161">
        <f>ROUND(I207*H207,2)</f>
        <v>0</v>
      </c>
      <c r="BL207" s="14" t="s">
        <v>132</v>
      </c>
      <c r="BM207" s="160" t="s">
        <v>436</v>
      </c>
    </row>
    <row r="208" spans="1:65" s="2" customFormat="1" ht="21.75" customHeight="1" x14ac:dyDescent="0.2">
      <c r="A208" s="246"/>
      <c r="B208" s="247"/>
      <c r="C208" s="232" t="s">
        <v>437</v>
      </c>
      <c r="D208" s="232" t="s">
        <v>128</v>
      </c>
      <c r="E208" s="233" t="s">
        <v>438</v>
      </c>
      <c r="F208" s="234" t="s">
        <v>439</v>
      </c>
      <c r="G208" s="235" t="s">
        <v>218</v>
      </c>
      <c r="H208" s="236">
        <v>4219.5870000000004</v>
      </c>
      <c r="I208" s="158"/>
      <c r="J208" s="238">
        <f>ROUND(I208*H208,2)</f>
        <v>0</v>
      </c>
      <c r="K208" s="315"/>
      <c r="L208" s="247"/>
      <c r="M208" s="316" t="s">
        <v>1</v>
      </c>
      <c r="N208" s="317" t="s">
        <v>39</v>
      </c>
      <c r="O208" s="318"/>
      <c r="P208" s="319">
        <f>O208*H208</f>
        <v>0</v>
      </c>
      <c r="Q208" s="319">
        <v>0</v>
      </c>
      <c r="R208" s="319">
        <f>Q208*H208</f>
        <v>0</v>
      </c>
      <c r="S208" s="319">
        <v>0</v>
      </c>
      <c r="T208" s="320">
        <f>S208*H208</f>
        <v>0</v>
      </c>
      <c r="U208" s="246"/>
      <c r="V208" s="246"/>
      <c r="W208" s="246"/>
      <c r="X208" s="27"/>
      <c r="Y208" s="27"/>
      <c r="Z208" s="27"/>
      <c r="AA208" s="27"/>
      <c r="AB208" s="27"/>
      <c r="AC208" s="27"/>
      <c r="AD208" s="27"/>
      <c r="AE208" s="27"/>
      <c r="AR208" s="160" t="s">
        <v>132</v>
      </c>
      <c r="AT208" s="160" t="s">
        <v>128</v>
      </c>
      <c r="AU208" s="160" t="s">
        <v>84</v>
      </c>
      <c r="AY208" s="14" t="s">
        <v>126</v>
      </c>
      <c r="BE208" s="161">
        <f>IF(N208="základní",J208,0)</f>
        <v>0</v>
      </c>
      <c r="BF208" s="161">
        <f>IF(N208="snížená",J208,0)</f>
        <v>0</v>
      </c>
      <c r="BG208" s="161">
        <f>IF(N208="zákl. přenesená",J208,0)</f>
        <v>0</v>
      </c>
      <c r="BH208" s="161">
        <f>IF(N208="sníž. přenesená",J208,0)</f>
        <v>0</v>
      </c>
      <c r="BI208" s="161">
        <f>IF(N208="nulová",J208,0)</f>
        <v>0</v>
      </c>
      <c r="BJ208" s="14" t="s">
        <v>82</v>
      </c>
      <c r="BK208" s="161">
        <f>ROUND(I208*H208,2)</f>
        <v>0</v>
      </c>
      <c r="BL208" s="14" t="s">
        <v>132</v>
      </c>
      <c r="BM208" s="160" t="s">
        <v>440</v>
      </c>
    </row>
    <row r="209" spans="1:65" s="2" customFormat="1" ht="21.75" customHeight="1" x14ac:dyDescent="0.2">
      <c r="A209" s="246"/>
      <c r="B209" s="247"/>
      <c r="C209" s="232" t="s">
        <v>441</v>
      </c>
      <c r="D209" s="232" t="s">
        <v>128</v>
      </c>
      <c r="E209" s="233" t="s">
        <v>442</v>
      </c>
      <c r="F209" s="234" t="s">
        <v>443</v>
      </c>
      <c r="G209" s="235" t="s">
        <v>218</v>
      </c>
      <c r="H209" s="236">
        <v>468.84300000000002</v>
      </c>
      <c r="I209" s="158"/>
      <c r="J209" s="238">
        <f>ROUND(I209*H209,2)</f>
        <v>0</v>
      </c>
      <c r="K209" s="315"/>
      <c r="L209" s="247"/>
      <c r="M209" s="316" t="s">
        <v>1</v>
      </c>
      <c r="N209" s="317" t="s">
        <v>39</v>
      </c>
      <c r="O209" s="318"/>
      <c r="P209" s="319">
        <f>O209*H209</f>
        <v>0</v>
      </c>
      <c r="Q209" s="319">
        <v>0</v>
      </c>
      <c r="R209" s="319">
        <f>Q209*H209</f>
        <v>0</v>
      </c>
      <c r="S209" s="319">
        <v>0</v>
      </c>
      <c r="T209" s="320">
        <f>S209*H209</f>
        <v>0</v>
      </c>
      <c r="U209" s="246"/>
      <c r="V209" s="246"/>
      <c r="W209" s="246"/>
      <c r="X209" s="27"/>
      <c r="Y209" s="27"/>
      <c r="Z209" s="27"/>
      <c r="AA209" s="27"/>
      <c r="AB209" s="27"/>
      <c r="AC209" s="27"/>
      <c r="AD209" s="27"/>
      <c r="AE209" s="27"/>
      <c r="AR209" s="160" t="s">
        <v>132</v>
      </c>
      <c r="AT209" s="160" t="s">
        <v>128</v>
      </c>
      <c r="AU209" s="160" t="s">
        <v>84</v>
      </c>
      <c r="AY209" s="14" t="s">
        <v>126</v>
      </c>
      <c r="BE209" s="161">
        <f>IF(N209="základní",J209,0)</f>
        <v>0</v>
      </c>
      <c r="BF209" s="161">
        <f>IF(N209="snížená",J209,0)</f>
        <v>0</v>
      </c>
      <c r="BG209" s="161">
        <f>IF(N209="zákl. přenesená",J209,0)</f>
        <v>0</v>
      </c>
      <c r="BH209" s="161">
        <f>IF(N209="sníž. přenesená",J209,0)</f>
        <v>0</v>
      </c>
      <c r="BI209" s="161">
        <f>IF(N209="nulová",J209,0)</f>
        <v>0</v>
      </c>
      <c r="BJ209" s="14" t="s">
        <v>82</v>
      </c>
      <c r="BK209" s="161">
        <f>ROUND(I209*H209,2)</f>
        <v>0</v>
      </c>
      <c r="BL209" s="14" t="s">
        <v>132</v>
      </c>
      <c r="BM209" s="160" t="s">
        <v>444</v>
      </c>
    </row>
    <row r="210" spans="1:65" s="2" customFormat="1" ht="21.75" customHeight="1" x14ac:dyDescent="0.2">
      <c r="A210" s="246"/>
      <c r="B210" s="247"/>
      <c r="C210" s="232" t="s">
        <v>445</v>
      </c>
      <c r="D210" s="232" t="s">
        <v>128</v>
      </c>
      <c r="E210" s="233" t="s">
        <v>446</v>
      </c>
      <c r="F210" s="234" t="s">
        <v>447</v>
      </c>
      <c r="G210" s="235" t="s">
        <v>218</v>
      </c>
      <c r="H210" s="236">
        <v>224.102</v>
      </c>
      <c r="I210" s="158"/>
      <c r="J210" s="238">
        <f>ROUND(I210*H210,2)</f>
        <v>0</v>
      </c>
      <c r="K210" s="315"/>
      <c r="L210" s="247"/>
      <c r="M210" s="316" t="s">
        <v>1</v>
      </c>
      <c r="N210" s="317" t="s">
        <v>39</v>
      </c>
      <c r="O210" s="318"/>
      <c r="P210" s="319">
        <f>O210*H210</f>
        <v>0</v>
      </c>
      <c r="Q210" s="319">
        <v>0</v>
      </c>
      <c r="R210" s="319">
        <f>Q210*H210</f>
        <v>0</v>
      </c>
      <c r="S210" s="319">
        <v>0</v>
      </c>
      <c r="T210" s="320">
        <f>S210*H210</f>
        <v>0</v>
      </c>
      <c r="U210" s="246"/>
      <c r="V210" s="246"/>
      <c r="W210" s="246"/>
      <c r="X210" s="27"/>
      <c r="Y210" s="27"/>
      <c r="Z210" s="27"/>
      <c r="AA210" s="27"/>
      <c r="AB210" s="27"/>
      <c r="AC210" s="27"/>
      <c r="AD210" s="27"/>
      <c r="AE210" s="27"/>
      <c r="AR210" s="160" t="s">
        <v>132</v>
      </c>
      <c r="AT210" s="160" t="s">
        <v>128</v>
      </c>
      <c r="AU210" s="160" t="s">
        <v>84</v>
      </c>
      <c r="AY210" s="14" t="s">
        <v>126</v>
      </c>
      <c r="BE210" s="161">
        <f>IF(N210="základní",J210,0)</f>
        <v>0</v>
      </c>
      <c r="BF210" s="161">
        <f>IF(N210="snížená",J210,0)</f>
        <v>0</v>
      </c>
      <c r="BG210" s="161">
        <f>IF(N210="zákl. přenesená",J210,0)</f>
        <v>0</v>
      </c>
      <c r="BH210" s="161">
        <f>IF(N210="sníž. přenesená",J210,0)</f>
        <v>0</v>
      </c>
      <c r="BI210" s="161">
        <f>IF(N210="nulová",J210,0)</f>
        <v>0</v>
      </c>
      <c r="BJ210" s="14" t="s">
        <v>82</v>
      </c>
      <c r="BK210" s="161">
        <f>ROUND(I210*H210,2)</f>
        <v>0</v>
      </c>
      <c r="BL210" s="14" t="s">
        <v>132</v>
      </c>
      <c r="BM210" s="160" t="s">
        <v>448</v>
      </c>
    </row>
    <row r="211" spans="1:65" s="2" customFormat="1" ht="21.75" customHeight="1" x14ac:dyDescent="0.2">
      <c r="A211" s="246"/>
      <c r="B211" s="247"/>
      <c r="C211" s="232" t="s">
        <v>449</v>
      </c>
      <c r="D211" s="232" t="s">
        <v>128</v>
      </c>
      <c r="E211" s="233" t="s">
        <v>450</v>
      </c>
      <c r="F211" s="234" t="s">
        <v>451</v>
      </c>
      <c r="G211" s="235" t="s">
        <v>218</v>
      </c>
      <c r="H211" s="236">
        <v>244.74100000000001</v>
      </c>
      <c r="I211" s="158"/>
      <c r="J211" s="238">
        <f>ROUND(I211*H211,2)</f>
        <v>0</v>
      </c>
      <c r="K211" s="315"/>
      <c r="L211" s="247"/>
      <c r="M211" s="316" t="s">
        <v>1</v>
      </c>
      <c r="N211" s="317" t="s">
        <v>39</v>
      </c>
      <c r="O211" s="318"/>
      <c r="P211" s="319">
        <f>O211*H211</f>
        <v>0</v>
      </c>
      <c r="Q211" s="319">
        <v>0</v>
      </c>
      <c r="R211" s="319">
        <f>Q211*H211</f>
        <v>0</v>
      </c>
      <c r="S211" s="319">
        <v>0</v>
      </c>
      <c r="T211" s="320">
        <f>S211*H211</f>
        <v>0</v>
      </c>
      <c r="U211" s="246"/>
      <c r="V211" s="246"/>
      <c r="W211" s="246"/>
      <c r="X211" s="27"/>
      <c r="Y211" s="27"/>
      <c r="Z211" s="27"/>
      <c r="AA211" s="27"/>
      <c r="AB211" s="27"/>
      <c r="AC211" s="27"/>
      <c r="AD211" s="27"/>
      <c r="AE211" s="27"/>
      <c r="AR211" s="160" t="s">
        <v>132</v>
      </c>
      <c r="AT211" s="160" t="s">
        <v>128</v>
      </c>
      <c r="AU211" s="160" t="s">
        <v>84</v>
      </c>
      <c r="AY211" s="14" t="s">
        <v>126</v>
      </c>
      <c r="BE211" s="161">
        <f>IF(N211="základní",J211,0)</f>
        <v>0</v>
      </c>
      <c r="BF211" s="161">
        <f>IF(N211="snížená",J211,0)</f>
        <v>0</v>
      </c>
      <c r="BG211" s="161">
        <f>IF(N211="zákl. přenesená",J211,0)</f>
        <v>0</v>
      </c>
      <c r="BH211" s="161">
        <f>IF(N211="sníž. přenesená",J211,0)</f>
        <v>0</v>
      </c>
      <c r="BI211" s="161">
        <f>IF(N211="nulová",J211,0)</f>
        <v>0</v>
      </c>
      <c r="BJ211" s="14" t="s">
        <v>82</v>
      </c>
      <c r="BK211" s="161">
        <f>ROUND(I211*H211,2)</f>
        <v>0</v>
      </c>
      <c r="BL211" s="14" t="s">
        <v>132</v>
      </c>
      <c r="BM211" s="160" t="s">
        <v>452</v>
      </c>
    </row>
    <row r="212" spans="1:65" s="12" customFormat="1" ht="22.9" customHeight="1" x14ac:dyDescent="0.2">
      <c r="A212" s="306"/>
      <c r="B212" s="307"/>
      <c r="C212" s="306"/>
      <c r="D212" s="308" t="s">
        <v>73</v>
      </c>
      <c r="E212" s="331" t="s">
        <v>453</v>
      </c>
      <c r="F212" s="331" t="s">
        <v>454</v>
      </c>
      <c r="G212" s="306"/>
      <c r="H212" s="306"/>
      <c r="I212" s="146"/>
      <c r="J212" s="332">
        <f>BK212</f>
        <v>0</v>
      </c>
      <c r="K212" s="306"/>
      <c r="L212" s="307"/>
      <c r="M212" s="311"/>
      <c r="N212" s="312"/>
      <c r="O212" s="312"/>
      <c r="P212" s="313">
        <f>P213</f>
        <v>0</v>
      </c>
      <c r="Q212" s="312"/>
      <c r="R212" s="313">
        <f>R213</f>
        <v>0</v>
      </c>
      <c r="S212" s="312"/>
      <c r="T212" s="314">
        <f>T213</f>
        <v>0</v>
      </c>
      <c r="U212" s="306"/>
      <c r="V212" s="306"/>
      <c r="W212" s="306"/>
      <c r="AR212" s="144" t="s">
        <v>82</v>
      </c>
      <c r="AT212" s="152" t="s">
        <v>73</v>
      </c>
      <c r="AU212" s="152" t="s">
        <v>82</v>
      </c>
      <c r="AY212" s="144" t="s">
        <v>126</v>
      </c>
      <c r="BK212" s="153">
        <f>BK213</f>
        <v>0</v>
      </c>
    </row>
    <row r="213" spans="1:65" s="2" customFormat="1" ht="21.75" customHeight="1" x14ac:dyDescent="0.2">
      <c r="A213" s="246"/>
      <c r="B213" s="247"/>
      <c r="C213" s="232" t="s">
        <v>455</v>
      </c>
      <c r="D213" s="232" t="s">
        <v>128</v>
      </c>
      <c r="E213" s="233" t="s">
        <v>456</v>
      </c>
      <c r="F213" s="234" t="s">
        <v>457</v>
      </c>
      <c r="G213" s="235" t="s">
        <v>218</v>
      </c>
      <c r="H213" s="236">
        <v>88.945999999999998</v>
      </c>
      <c r="I213" s="158"/>
      <c r="J213" s="238">
        <f>ROUND(I213*H213,2)</f>
        <v>0</v>
      </c>
      <c r="K213" s="315"/>
      <c r="L213" s="247"/>
      <c r="M213" s="321" t="s">
        <v>1</v>
      </c>
      <c r="N213" s="322" t="s">
        <v>39</v>
      </c>
      <c r="O213" s="323"/>
      <c r="P213" s="324">
        <f>O213*H213</f>
        <v>0</v>
      </c>
      <c r="Q213" s="324">
        <v>0</v>
      </c>
      <c r="R213" s="324">
        <f>Q213*H213</f>
        <v>0</v>
      </c>
      <c r="S213" s="324">
        <v>0</v>
      </c>
      <c r="T213" s="325">
        <f>S213*H213</f>
        <v>0</v>
      </c>
      <c r="U213" s="246"/>
      <c r="V213" s="246"/>
      <c r="W213" s="246"/>
      <c r="X213" s="27"/>
      <c r="Y213" s="27"/>
      <c r="Z213" s="27"/>
      <c r="AA213" s="27"/>
      <c r="AB213" s="27"/>
      <c r="AC213" s="27"/>
      <c r="AD213" s="27"/>
      <c r="AE213" s="27"/>
      <c r="AR213" s="160" t="s">
        <v>132</v>
      </c>
      <c r="AT213" s="160" t="s">
        <v>128</v>
      </c>
      <c r="AU213" s="160" t="s">
        <v>84</v>
      </c>
      <c r="AY213" s="14" t="s">
        <v>126</v>
      </c>
      <c r="BE213" s="161">
        <f>IF(N213="základní",J213,0)</f>
        <v>0</v>
      </c>
      <c r="BF213" s="161">
        <f>IF(N213="snížená",J213,0)</f>
        <v>0</v>
      </c>
      <c r="BG213" s="161">
        <f>IF(N213="zákl. přenesená",J213,0)</f>
        <v>0</v>
      </c>
      <c r="BH213" s="161">
        <f>IF(N213="sníž. přenesená",J213,0)</f>
        <v>0</v>
      </c>
      <c r="BI213" s="161">
        <f>IF(N213="nulová",J213,0)</f>
        <v>0</v>
      </c>
      <c r="BJ213" s="14" t="s">
        <v>82</v>
      </c>
      <c r="BK213" s="161">
        <f>ROUND(I213*H213,2)</f>
        <v>0</v>
      </c>
      <c r="BL213" s="14" t="s">
        <v>132</v>
      </c>
      <c r="BM213" s="160" t="s">
        <v>458</v>
      </c>
    </row>
    <row r="214" spans="1:65" s="2" customFormat="1" ht="7.15" customHeight="1" x14ac:dyDescent="0.2">
      <c r="A214" s="246"/>
      <c r="B214" s="277"/>
      <c r="C214" s="278"/>
      <c r="D214" s="278"/>
      <c r="E214" s="278"/>
      <c r="F214" s="278"/>
      <c r="G214" s="278"/>
      <c r="H214" s="278"/>
      <c r="I214" s="278"/>
      <c r="J214" s="278"/>
      <c r="K214" s="278"/>
      <c r="L214" s="247"/>
      <c r="M214" s="246"/>
      <c r="N214" s="249"/>
      <c r="O214" s="246"/>
      <c r="P214" s="246"/>
      <c r="Q214" s="246"/>
      <c r="R214" s="246"/>
      <c r="S214" s="246"/>
      <c r="T214" s="246"/>
      <c r="U214" s="246"/>
      <c r="V214" s="246"/>
      <c r="W214" s="246"/>
      <c r="X214" s="27"/>
      <c r="Y214" s="27"/>
      <c r="Z214" s="27"/>
      <c r="AA214" s="27"/>
      <c r="AB214" s="27"/>
      <c r="AC214" s="27"/>
      <c r="AD214" s="27"/>
      <c r="AE214" s="27"/>
    </row>
    <row r="215" spans="1:65" x14ac:dyDescent="0.2">
      <c r="A215" s="239"/>
      <c r="B215" s="239"/>
      <c r="C215" s="239"/>
      <c r="D215" s="239"/>
      <c r="E215" s="239"/>
      <c r="F215" s="239"/>
      <c r="G215" s="239"/>
      <c r="H215" s="239"/>
      <c r="I215" s="239"/>
      <c r="J215" s="239"/>
      <c r="K215" s="239"/>
      <c r="L215" s="239"/>
      <c r="M215" s="239"/>
      <c r="N215" s="239"/>
      <c r="O215" s="239"/>
      <c r="P215" s="239"/>
      <c r="Q215" s="239"/>
      <c r="R215" s="239"/>
      <c r="S215" s="239"/>
      <c r="T215" s="239"/>
      <c r="U215" s="239"/>
      <c r="V215" s="239"/>
      <c r="W215" s="239"/>
    </row>
    <row r="216" spans="1:65" x14ac:dyDescent="0.2">
      <c r="A216" s="239"/>
      <c r="B216" s="239"/>
      <c r="C216" s="239"/>
      <c r="D216" s="239"/>
      <c r="E216" s="239"/>
      <c r="F216" s="239"/>
      <c r="G216" s="239"/>
      <c r="H216" s="239"/>
      <c r="I216" s="239"/>
      <c r="J216" s="239"/>
      <c r="K216" s="239"/>
      <c r="L216" s="239"/>
      <c r="M216" s="239"/>
      <c r="N216" s="239"/>
      <c r="O216" s="239"/>
      <c r="P216" s="239"/>
      <c r="Q216" s="239"/>
      <c r="R216" s="239"/>
      <c r="S216" s="239"/>
      <c r="T216" s="239"/>
      <c r="U216" s="239"/>
      <c r="V216" s="239"/>
      <c r="W216" s="239"/>
    </row>
    <row r="217" spans="1:65" x14ac:dyDescent="0.2">
      <c r="A217" s="239"/>
      <c r="B217" s="239"/>
      <c r="C217" s="239"/>
      <c r="D217" s="239"/>
      <c r="E217" s="239"/>
      <c r="F217" s="239"/>
      <c r="G217" s="239"/>
      <c r="H217" s="239"/>
      <c r="I217" s="239"/>
      <c r="J217" s="239"/>
      <c r="K217" s="239"/>
      <c r="L217" s="239"/>
      <c r="M217" s="239"/>
      <c r="N217" s="239"/>
      <c r="O217" s="239"/>
      <c r="P217" s="239"/>
      <c r="Q217" s="239"/>
      <c r="R217" s="239"/>
      <c r="S217" s="239"/>
      <c r="T217" s="239"/>
      <c r="U217" s="239"/>
      <c r="V217" s="239"/>
      <c r="W217" s="239"/>
    </row>
    <row r="218" spans="1:65" x14ac:dyDescent="0.2">
      <c r="A218" s="239"/>
      <c r="B218" s="239"/>
      <c r="C218" s="239"/>
      <c r="D218" s="239"/>
      <c r="E218" s="239"/>
      <c r="F218" s="239"/>
      <c r="G218" s="239"/>
      <c r="H218" s="239"/>
      <c r="I218" s="239"/>
      <c r="J218" s="239"/>
      <c r="K218" s="239"/>
      <c r="L218" s="239"/>
      <c r="M218" s="239"/>
      <c r="N218" s="239"/>
      <c r="O218" s="239"/>
      <c r="P218" s="239"/>
      <c r="Q218" s="239"/>
      <c r="R218" s="239"/>
      <c r="S218" s="239"/>
      <c r="T218" s="239"/>
      <c r="U218" s="239"/>
      <c r="V218" s="239"/>
      <c r="W218" s="239"/>
    </row>
    <row r="219" spans="1:65" x14ac:dyDescent="0.2">
      <c r="A219" s="239"/>
      <c r="B219" s="239"/>
      <c r="C219" s="239"/>
      <c r="D219" s="239"/>
      <c r="E219" s="239"/>
      <c r="F219" s="239"/>
      <c r="G219" s="239"/>
      <c r="H219" s="239"/>
      <c r="I219" s="239"/>
      <c r="J219" s="239"/>
      <c r="K219" s="239"/>
      <c r="L219" s="239"/>
      <c r="M219" s="239"/>
      <c r="N219" s="239"/>
      <c r="O219" s="239"/>
      <c r="P219" s="239"/>
      <c r="Q219" s="239"/>
      <c r="R219" s="239"/>
      <c r="S219" s="239"/>
      <c r="T219" s="239"/>
      <c r="U219" s="239"/>
      <c r="V219" s="239"/>
      <c r="W219" s="239"/>
    </row>
    <row r="220" spans="1:65" x14ac:dyDescent="0.2">
      <c r="A220" s="239"/>
      <c r="B220" s="239"/>
      <c r="C220" s="239"/>
      <c r="D220" s="239"/>
      <c r="E220" s="239"/>
      <c r="F220" s="239"/>
      <c r="G220" s="239"/>
      <c r="H220" s="239"/>
      <c r="I220" s="239"/>
      <c r="J220" s="239"/>
      <c r="K220" s="239"/>
      <c r="L220" s="239"/>
      <c r="M220" s="239"/>
      <c r="N220" s="239"/>
      <c r="O220" s="239"/>
      <c r="P220" s="239"/>
      <c r="Q220" s="239"/>
      <c r="R220" s="239"/>
      <c r="S220" s="239"/>
      <c r="T220" s="239"/>
      <c r="U220" s="239"/>
      <c r="V220" s="239"/>
      <c r="W220" s="239"/>
    </row>
    <row r="221" spans="1:65" x14ac:dyDescent="0.2">
      <c r="A221" s="239"/>
      <c r="B221" s="239"/>
      <c r="C221" s="239"/>
      <c r="D221" s="239"/>
      <c r="E221" s="239"/>
      <c r="F221" s="239"/>
      <c r="G221" s="239"/>
      <c r="H221" s="239"/>
      <c r="I221" s="239"/>
      <c r="J221" s="239"/>
      <c r="K221" s="239"/>
      <c r="L221" s="239"/>
      <c r="M221" s="239"/>
      <c r="N221" s="239"/>
      <c r="O221" s="239"/>
      <c r="P221" s="239"/>
      <c r="Q221" s="239"/>
      <c r="R221" s="239"/>
      <c r="S221" s="239"/>
      <c r="T221" s="239"/>
      <c r="U221" s="239"/>
      <c r="V221" s="239"/>
      <c r="W221" s="239"/>
    </row>
    <row r="222" spans="1:65" x14ac:dyDescent="0.2">
      <c r="A222" s="239"/>
      <c r="B222" s="239"/>
      <c r="C222" s="239"/>
      <c r="D222" s="239"/>
      <c r="E222" s="239"/>
      <c r="F222" s="239"/>
      <c r="G222" s="239"/>
      <c r="H222" s="239"/>
      <c r="I222" s="239"/>
      <c r="J222" s="239"/>
      <c r="K222" s="239"/>
      <c r="L222" s="239"/>
      <c r="M222" s="239"/>
      <c r="N222" s="239"/>
      <c r="O222" s="239"/>
      <c r="P222" s="239"/>
      <c r="Q222" s="239"/>
      <c r="R222" s="239"/>
      <c r="S222" s="239"/>
      <c r="T222" s="239"/>
      <c r="U222" s="239"/>
      <c r="V222" s="239"/>
      <c r="W222" s="239"/>
    </row>
    <row r="223" spans="1:65" x14ac:dyDescent="0.2">
      <c r="A223" s="239"/>
      <c r="B223" s="239"/>
      <c r="C223" s="239"/>
      <c r="D223" s="239"/>
      <c r="E223" s="239"/>
      <c r="F223" s="239"/>
      <c r="G223" s="239"/>
      <c r="H223" s="239"/>
      <c r="I223" s="239"/>
      <c r="J223" s="239"/>
      <c r="K223" s="239"/>
      <c r="L223" s="239"/>
      <c r="M223" s="239"/>
      <c r="N223" s="239"/>
      <c r="O223" s="239"/>
      <c r="P223" s="239"/>
      <c r="Q223" s="239"/>
      <c r="R223" s="239"/>
      <c r="S223" s="239"/>
      <c r="T223" s="239"/>
      <c r="U223" s="239"/>
      <c r="V223" s="239"/>
      <c r="W223" s="239"/>
    </row>
    <row r="224" spans="1:65" x14ac:dyDescent="0.2">
      <c r="A224" s="239"/>
      <c r="B224" s="239"/>
      <c r="C224" s="239"/>
      <c r="D224" s="239"/>
      <c r="E224" s="239"/>
      <c r="F224" s="239"/>
      <c r="G224" s="239"/>
      <c r="H224" s="239"/>
      <c r="I224" s="239"/>
      <c r="J224" s="239"/>
      <c r="K224" s="239"/>
      <c r="L224" s="239"/>
      <c r="M224" s="239"/>
      <c r="N224" s="239"/>
      <c r="O224" s="239"/>
      <c r="P224" s="239"/>
      <c r="Q224" s="239"/>
      <c r="R224" s="239"/>
      <c r="S224" s="239"/>
      <c r="T224" s="239"/>
      <c r="U224" s="239"/>
      <c r="V224" s="239"/>
      <c r="W224" s="239"/>
    </row>
    <row r="225" spans="1:23" x14ac:dyDescent="0.2">
      <c r="A225" s="239"/>
      <c r="B225" s="239"/>
      <c r="C225" s="239"/>
      <c r="D225" s="239"/>
      <c r="E225" s="239"/>
      <c r="F225" s="239"/>
      <c r="G225" s="239"/>
      <c r="H225" s="239"/>
      <c r="I225" s="239"/>
      <c r="J225" s="239"/>
      <c r="K225" s="239"/>
      <c r="L225" s="239"/>
      <c r="M225" s="239"/>
      <c r="N225" s="239"/>
      <c r="O225" s="239"/>
      <c r="P225" s="239"/>
      <c r="Q225" s="239"/>
      <c r="R225" s="239"/>
      <c r="S225" s="239"/>
      <c r="T225" s="239"/>
      <c r="U225" s="239"/>
      <c r="V225" s="239"/>
      <c r="W225" s="239"/>
    </row>
    <row r="226" spans="1:23" x14ac:dyDescent="0.2">
      <c r="A226" s="239"/>
      <c r="B226" s="239"/>
      <c r="C226" s="239"/>
      <c r="D226" s="239"/>
      <c r="E226" s="239"/>
      <c r="F226" s="239"/>
      <c r="G226" s="239"/>
      <c r="H226" s="239"/>
      <c r="I226" s="239"/>
      <c r="J226" s="239"/>
      <c r="K226" s="239"/>
      <c r="L226" s="239"/>
      <c r="M226" s="239"/>
      <c r="N226" s="239"/>
      <c r="O226" s="239"/>
      <c r="P226" s="239"/>
      <c r="Q226" s="239"/>
      <c r="R226" s="239"/>
      <c r="S226" s="239"/>
      <c r="T226" s="239"/>
      <c r="U226" s="239"/>
      <c r="V226" s="239"/>
      <c r="W226" s="239"/>
    </row>
    <row r="227" spans="1:23" x14ac:dyDescent="0.2">
      <c r="A227" s="239"/>
      <c r="B227" s="239"/>
      <c r="C227" s="239"/>
      <c r="D227" s="239"/>
      <c r="E227" s="239"/>
      <c r="F227" s="239"/>
      <c r="G227" s="239"/>
      <c r="H227" s="239"/>
      <c r="I227" s="239"/>
      <c r="J227" s="239"/>
      <c r="K227" s="239"/>
      <c r="L227" s="239"/>
      <c r="M227" s="239"/>
      <c r="N227" s="239"/>
      <c r="O227" s="239"/>
      <c r="P227" s="239"/>
      <c r="Q227" s="239"/>
      <c r="R227" s="239"/>
      <c r="S227" s="239"/>
      <c r="T227" s="239"/>
      <c r="U227" s="239"/>
      <c r="V227" s="239"/>
      <c r="W227" s="239"/>
    </row>
    <row r="228" spans="1:23" x14ac:dyDescent="0.2">
      <c r="A228" s="239"/>
      <c r="B228" s="239"/>
      <c r="C228" s="239"/>
      <c r="D228" s="239"/>
      <c r="E228" s="239"/>
      <c r="F228" s="239"/>
      <c r="G228" s="239"/>
      <c r="H228" s="239"/>
      <c r="I228" s="239"/>
      <c r="J228" s="239"/>
      <c r="K228" s="239"/>
      <c r="L228" s="239"/>
      <c r="M228" s="239"/>
      <c r="N228" s="239"/>
      <c r="O228" s="239"/>
      <c r="P228" s="239"/>
      <c r="Q228" s="239"/>
      <c r="R228" s="239"/>
      <c r="S228" s="239"/>
      <c r="T228" s="239"/>
      <c r="U228" s="239"/>
      <c r="V228" s="239"/>
      <c r="W228" s="239"/>
    </row>
  </sheetData>
  <sheetProtection algorithmName="SHA-512" hashValue="DUxAevPGIBQ5z8P1DTvl9QU1mFHUQPL+x1QRCIVvJWnCKgSvokqH2tyXVYDVBMebuUjqFkJ41+Xx70XaKR+FxA==" saltValue="+5NkfYLVoVZN/Y4HjAzF+Q==" spinCount="100000" sheet="1" objects="1" scenarios="1"/>
  <autoFilter ref="C124:K213" xr:uid="{00000000-0009-0000-0000-000001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M253"/>
  <sheetViews>
    <sheetView showGridLines="0" workbookViewId="0">
      <selection activeCell="E21" sqref="E21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6640625" style="1" customWidth="1"/>
    <col min="7" max="7" width="7" style="1" customWidth="1"/>
    <col min="8" max="8" width="11.5" style="1" customWidth="1"/>
    <col min="9" max="9" width="20.1640625" style="88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66406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239"/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</row>
    <row r="2" spans="1:46" s="1" customFormat="1" ht="37.15" customHeight="1" x14ac:dyDescent="0.2">
      <c r="A2" s="239"/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388" t="s">
        <v>5</v>
      </c>
      <c r="M2" s="389"/>
      <c r="N2" s="389"/>
      <c r="O2" s="389"/>
      <c r="P2" s="389"/>
      <c r="Q2" s="389"/>
      <c r="R2" s="389"/>
      <c r="S2" s="389"/>
      <c r="T2" s="389"/>
      <c r="U2" s="389"/>
      <c r="V2" s="389"/>
      <c r="W2" s="239"/>
      <c r="X2" s="239"/>
      <c r="Y2" s="239"/>
      <c r="Z2" s="239"/>
      <c r="AA2" s="239"/>
      <c r="AB2" s="239"/>
      <c r="AT2" s="14" t="s">
        <v>87</v>
      </c>
    </row>
    <row r="3" spans="1:46" s="1" customFormat="1" ht="7.15" customHeight="1" x14ac:dyDescent="0.2">
      <c r="A3" s="239"/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2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T3" s="14" t="s">
        <v>84</v>
      </c>
    </row>
    <row r="4" spans="1:46" s="1" customFormat="1" ht="25.15" customHeight="1" x14ac:dyDescent="0.2">
      <c r="A4" s="239"/>
      <c r="B4" s="242"/>
      <c r="C4" s="239"/>
      <c r="D4" s="243" t="s">
        <v>94</v>
      </c>
      <c r="E4" s="239"/>
      <c r="F4" s="239"/>
      <c r="G4" s="239"/>
      <c r="H4" s="239"/>
      <c r="I4" s="239"/>
      <c r="J4" s="239"/>
      <c r="K4" s="239"/>
      <c r="L4" s="242"/>
      <c r="M4" s="244" t="s">
        <v>10</v>
      </c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T4" s="14" t="s">
        <v>3</v>
      </c>
    </row>
    <row r="5" spans="1:46" s="1" customFormat="1" ht="7.15" customHeight="1" x14ac:dyDescent="0.2">
      <c r="A5" s="239"/>
      <c r="B5" s="242"/>
      <c r="C5" s="239"/>
      <c r="D5" s="239"/>
      <c r="E5" s="239"/>
      <c r="F5" s="239"/>
      <c r="G5" s="239"/>
      <c r="H5" s="239"/>
      <c r="I5" s="239"/>
      <c r="J5" s="239"/>
      <c r="K5" s="239"/>
      <c r="L5" s="242"/>
      <c r="M5" s="239"/>
      <c r="N5" s="239"/>
      <c r="O5" s="239"/>
      <c r="P5" s="239"/>
      <c r="Q5" s="239"/>
      <c r="R5" s="239"/>
      <c r="S5" s="239"/>
      <c r="T5" s="239"/>
      <c r="U5" s="239"/>
      <c r="V5" s="239"/>
      <c r="W5" s="239"/>
      <c r="X5" s="239"/>
      <c r="Y5" s="239"/>
      <c r="Z5" s="239"/>
      <c r="AA5" s="239"/>
      <c r="AB5" s="239"/>
    </row>
    <row r="6" spans="1:46" s="1" customFormat="1" ht="12" customHeight="1" x14ac:dyDescent="0.2">
      <c r="A6" s="239"/>
      <c r="B6" s="242"/>
      <c r="C6" s="239"/>
      <c r="D6" s="245" t="s">
        <v>16</v>
      </c>
      <c r="E6" s="239"/>
      <c r="F6" s="239"/>
      <c r="G6" s="239"/>
      <c r="H6" s="239"/>
      <c r="I6" s="239"/>
      <c r="J6" s="239"/>
      <c r="K6" s="239"/>
      <c r="L6" s="242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239"/>
    </row>
    <row r="7" spans="1:46" s="1" customFormat="1" ht="16.5" customHeight="1" x14ac:dyDescent="0.2">
      <c r="A7" s="239"/>
      <c r="B7" s="242"/>
      <c r="C7" s="239"/>
      <c r="D7" s="239"/>
      <c r="E7" s="386" t="str">
        <f>'Rekapitulace stavby'!K6</f>
        <v>Most DLH-01M a oprava místní komunikace ul. Hlavní, Dlouhoňovice</v>
      </c>
      <c r="F7" s="387"/>
      <c r="G7" s="387"/>
      <c r="H7" s="387"/>
      <c r="I7" s="239"/>
      <c r="J7" s="239"/>
      <c r="K7" s="239"/>
      <c r="L7" s="242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239"/>
    </row>
    <row r="8" spans="1:46" s="2" customFormat="1" ht="12" customHeight="1" x14ac:dyDescent="0.2">
      <c r="A8" s="246"/>
      <c r="B8" s="247"/>
      <c r="C8" s="246"/>
      <c r="D8" s="245" t="s">
        <v>95</v>
      </c>
      <c r="E8" s="246"/>
      <c r="F8" s="246"/>
      <c r="G8" s="246"/>
      <c r="H8" s="246"/>
      <c r="I8" s="246"/>
      <c r="J8" s="246"/>
      <c r="K8" s="246"/>
      <c r="L8" s="248"/>
      <c r="M8" s="249"/>
      <c r="N8" s="249"/>
      <c r="O8" s="249"/>
      <c r="P8" s="249"/>
      <c r="Q8" s="249"/>
      <c r="R8" s="249"/>
      <c r="S8" s="246"/>
      <c r="T8" s="246"/>
      <c r="U8" s="246"/>
      <c r="V8" s="246"/>
      <c r="W8" s="246"/>
      <c r="X8" s="246"/>
      <c r="Y8" s="246"/>
      <c r="Z8" s="246"/>
      <c r="AA8" s="246"/>
      <c r="AB8" s="246"/>
      <c r="AC8" s="27"/>
      <c r="AD8" s="27"/>
      <c r="AE8" s="27"/>
    </row>
    <row r="9" spans="1:46" s="2" customFormat="1" ht="16.5" customHeight="1" x14ac:dyDescent="0.2">
      <c r="A9" s="246"/>
      <c r="B9" s="247"/>
      <c r="C9" s="246"/>
      <c r="D9" s="246"/>
      <c r="E9" s="384" t="s">
        <v>459</v>
      </c>
      <c r="F9" s="385"/>
      <c r="G9" s="385"/>
      <c r="H9" s="385"/>
      <c r="I9" s="246"/>
      <c r="J9" s="246"/>
      <c r="K9" s="246"/>
      <c r="L9" s="248"/>
      <c r="M9" s="249"/>
      <c r="N9" s="249"/>
      <c r="O9" s="249"/>
      <c r="P9" s="249"/>
      <c r="Q9" s="249"/>
      <c r="R9" s="249"/>
      <c r="S9" s="246"/>
      <c r="T9" s="246"/>
      <c r="U9" s="246"/>
      <c r="V9" s="246"/>
      <c r="W9" s="246"/>
      <c r="X9" s="246"/>
      <c r="Y9" s="246"/>
      <c r="Z9" s="246"/>
      <c r="AA9" s="246"/>
      <c r="AB9" s="246"/>
      <c r="AC9" s="27"/>
      <c r="AD9" s="27"/>
      <c r="AE9" s="27"/>
    </row>
    <row r="10" spans="1:46" s="2" customFormat="1" x14ac:dyDescent="0.2">
      <c r="A10" s="246"/>
      <c r="B10" s="247"/>
      <c r="C10" s="246"/>
      <c r="D10" s="246"/>
      <c r="E10" s="246"/>
      <c r="F10" s="246"/>
      <c r="G10" s="246"/>
      <c r="H10" s="246"/>
      <c r="I10" s="246"/>
      <c r="J10" s="246"/>
      <c r="K10" s="246"/>
      <c r="L10" s="248"/>
      <c r="M10" s="249"/>
      <c r="N10" s="249"/>
      <c r="O10" s="249"/>
      <c r="P10" s="249"/>
      <c r="Q10" s="249"/>
      <c r="R10" s="249"/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7"/>
      <c r="AD10" s="27"/>
      <c r="AE10" s="27"/>
    </row>
    <row r="11" spans="1:46" s="2" customFormat="1" ht="12" customHeight="1" x14ac:dyDescent="0.2">
      <c r="A11" s="246"/>
      <c r="B11" s="247"/>
      <c r="C11" s="246"/>
      <c r="D11" s="92" t="s">
        <v>18</v>
      </c>
      <c r="E11" s="91"/>
      <c r="F11" s="343" t="s">
        <v>1</v>
      </c>
      <c r="G11" s="91"/>
      <c r="H11" s="91"/>
      <c r="I11" s="92" t="s">
        <v>19</v>
      </c>
      <c r="J11" s="343" t="s">
        <v>1</v>
      </c>
      <c r="K11" s="246"/>
      <c r="L11" s="248"/>
      <c r="M11" s="249"/>
      <c r="N11" s="249"/>
      <c r="O11" s="249"/>
      <c r="P11" s="249"/>
      <c r="Q11" s="249"/>
      <c r="R11" s="249"/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7"/>
      <c r="AD11" s="27"/>
      <c r="AE11" s="27"/>
    </row>
    <row r="12" spans="1:46" s="2" customFormat="1" ht="12" customHeight="1" x14ac:dyDescent="0.2">
      <c r="A12" s="246"/>
      <c r="B12" s="247"/>
      <c r="C12" s="246"/>
      <c r="D12" s="92" t="s">
        <v>20</v>
      </c>
      <c r="E12" s="91"/>
      <c r="F12" s="343" t="s">
        <v>21</v>
      </c>
      <c r="G12" s="91"/>
      <c r="H12" s="91"/>
      <c r="I12" s="92" t="s">
        <v>22</v>
      </c>
      <c r="J12" s="344" t="str">
        <f>'Rekapitulace stavby'!AN8</f>
        <v>12. 6. 2020</v>
      </c>
      <c r="K12" s="246"/>
      <c r="L12" s="248"/>
      <c r="M12" s="249"/>
      <c r="N12" s="249"/>
      <c r="O12" s="249"/>
      <c r="P12" s="249"/>
      <c r="Q12" s="249"/>
      <c r="R12" s="249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7"/>
      <c r="AD12" s="27"/>
      <c r="AE12" s="27"/>
    </row>
    <row r="13" spans="1:46" s="2" customFormat="1" ht="10.9" customHeight="1" x14ac:dyDescent="0.2">
      <c r="A13" s="246"/>
      <c r="B13" s="247"/>
      <c r="C13" s="246"/>
      <c r="D13" s="91"/>
      <c r="E13" s="91"/>
      <c r="F13" s="91"/>
      <c r="G13" s="91"/>
      <c r="H13" s="91"/>
      <c r="I13" s="91"/>
      <c r="J13" s="91"/>
      <c r="K13" s="246"/>
      <c r="L13" s="248"/>
      <c r="M13" s="249"/>
      <c r="N13" s="249"/>
      <c r="O13" s="249"/>
      <c r="P13" s="249"/>
      <c r="Q13" s="249"/>
      <c r="R13" s="249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7"/>
      <c r="AD13" s="27"/>
      <c r="AE13" s="27"/>
    </row>
    <row r="14" spans="1:46" s="2" customFormat="1" ht="12" customHeight="1" x14ac:dyDescent="0.2">
      <c r="A14" s="246"/>
      <c r="B14" s="247"/>
      <c r="C14" s="246"/>
      <c r="D14" s="92" t="s">
        <v>24</v>
      </c>
      <c r="E14" s="91"/>
      <c r="F14" s="91"/>
      <c r="G14" s="91"/>
      <c r="H14" s="91"/>
      <c r="I14" s="92" t="s">
        <v>25</v>
      </c>
      <c r="J14" s="343" t="s">
        <v>1</v>
      </c>
      <c r="K14" s="246"/>
      <c r="L14" s="248"/>
      <c r="M14" s="249"/>
      <c r="N14" s="249"/>
      <c r="O14" s="249"/>
      <c r="P14" s="249"/>
      <c r="Q14" s="249"/>
      <c r="R14" s="249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7"/>
      <c r="AD14" s="27"/>
      <c r="AE14" s="27"/>
    </row>
    <row r="15" spans="1:46" s="2" customFormat="1" ht="18" customHeight="1" x14ac:dyDescent="0.2">
      <c r="A15" s="246"/>
      <c r="B15" s="247"/>
      <c r="C15" s="246"/>
      <c r="D15" s="91"/>
      <c r="E15" s="343" t="s">
        <v>21</v>
      </c>
      <c r="F15" s="91"/>
      <c r="G15" s="91"/>
      <c r="H15" s="91"/>
      <c r="I15" s="92" t="s">
        <v>26</v>
      </c>
      <c r="J15" s="343" t="s">
        <v>1</v>
      </c>
      <c r="K15" s="246"/>
      <c r="L15" s="248"/>
      <c r="M15" s="249"/>
      <c r="N15" s="249"/>
      <c r="O15" s="249"/>
      <c r="P15" s="249"/>
      <c r="Q15" s="249"/>
      <c r="R15" s="249"/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7"/>
      <c r="AD15" s="27"/>
      <c r="AE15" s="27"/>
    </row>
    <row r="16" spans="1:46" s="2" customFormat="1" ht="7.15" customHeight="1" x14ac:dyDescent="0.2">
      <c r="A16" s="246"/>
      <c r="B16" s="247"/>
      <c r="C16" s="246"/>
      <c r="D16" s="91"/>
      <c r="E16" s="91"/>
      <c r="F16" s="91"/>
      <c r="G16" s="91"/>
      <c r="H16" s="91"/>
      <c r="I16" s="91"/>
      <c r="J16" s="91"/>
      <c r="K16" s="246"/>
      <c r="L16" s="248"/>
      <c r="M16" s="249"/>
      <c r="N16" s="249"/>
      <c r="O16" s="249"/>
      <c r="P16" s="249"/>
      <c r="Q16" s="249"/>
      <c r="R16" s="249"/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7"/>
      <c r="AD16" s="27"/>
      <c r="AE16" s="27"/>
    </row>
    <row r="17" spans="1:31" s="2" customFormat="1" ht="12" customHeight="1" x14ac:dyDescent="0.2">
      <c r="A17" s="246"/>
      <c r="B17" s="247"/>
      <c r="C17" s="246"/>
      <c r="D17" s="92" t="s">
        <v>27</v>
      </c>
      <c r="E17" s="91"/>
      <c r="F17" s="91"/>
      <c r="G17" s="91"/>
      <c r="H17" s="91"/>
      <c r="I17" s="92" t="s">
        <v>25</v>
      </c>
      <c r="J17" s="169" t="str">
        <f>'Rekapitulace stavby'!AN13</f>
        <v>Vyplň údaj</v>
      </c>
      <c r="K17" s="246"/>
      <c r="L17" s="248"/>
      <c r="M17" s="249"/>
      <c r="N17" s="249"/>
      <c r="O17" s="249"/>
      <c r="P17" s="249"/>
      <c r="Q17" s="249"/>
      <c r="R17" s="249"/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7"/>
      <c r="AD17" s="27"/>
      <c r="AE17" s="27"/>
    </row>
    <row r="18" spans="1:31" s="2" customFormat="1" ht="18" customHeight="1" x14ac:dyDescent="0.2">
      <c r="A18" s="246"/>
      <c r="B18" s="247"/>
      <c r="C18" s="246"/>
      <c r="D18" s="91"/>
      <c r="E18" s="390" t="str">
        <f>'Rekapitulace stavby'!E14</f>
        <v>Vyplň údaj</v>
      </c>
      <c r="F18" s="391"/>
      <c r="G18" s="391"/>
      <c r="H18" s="391"/>
      <c r="I18" s="92" t="s">
        <v>26</v>
      </c>
      <c r="J18" s="169" t="str">
        <f>'Rekapitulace stavby'!AN14</f>
        <v>Vyplň údaj</v>
      </c>
      <c r="K18" s="246"/>
      <c r="L18" s="248"/>
      <c r="M18" s="249"/>
      <c r="N18" s="249"/>
      <c r="O18" s="249"/>
      <c r="P18" s="249"/>
      <c r="Q18" s="249"/>
      <c r="R18" s="249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7"/>
      <c r="AD18" s="27"/>
      <c r="AE18" s="27"/>
    </row>
    <row r="19" spans="1:31" s="2" customFormat="1" ht="7.15" customHeight="1" x14ac:dyDescent="0.2">
      <c r="A19" s="246"/>
      <c r="B19" s="247"/>
      <c r="C19" s="246"/>
      <c r="D19" s="91"/>
      <c r="E19" s="91"/>
      <c r="F19" s="91"/>
      <c r="G19" s="91"/>
      <c r="H19" s="91"/>
      <c r="I19" s="91"/>
      <c r="J19" s="91"/>
      <c r="K19" s="246"/>
      <c r="L19" s="248"/>
      <c r="M19" s="249"/>
      <c r="N19" s="249"/>
      <c r="O19" s="249"/>
      <c r="P19" s="249"/>
      <c r="Q19" s="249"/>
      <c r="R19" s="249"/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7"/>
      <c r="AD19" s="27"/>
      <c r="AE19" s="27"/>
    </row>
    <row r="20" spans="1:31" s="2" customFormat="1" ht="12" customHeight="1" x14ac:dyDescent="0.2">
      <c r="A20" s="246"/>
      <c r="B20" s="247"/>
      <c r="C20" s="246"/>
      <c r="D20" s="92" t="s">
        <v>29</v>
      </c>
      <c r="E20" s="91"/>
      <c r="F20" s="91"/>
      <c r="G20" s="91"/>
      <c r="H20" s="91"/>
      <c r="I20" s="92" t="s">
        <v>25</v>
      </c>
      <c r="J20" s="343" t="s">
        <v>1</v>
      </c>
      <c r="K20" s="246"/>
      <c r="L20" s="248"/>
      <c r="M20" s="249"/>
      <c r="N20" s="249"/>
      <c r="O20" s="249"/>
      <c r="P20" s="249"/>
      <c r="Q20" s="249"/>
      <c r="R20" s="249"/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7"/>
      <c r="AD20" s="27"/>
      <c r="AE20" s="27"/>
    </row>
    <row r="21" spans="1:31" s="2" customFormat="1" ht="18" customHeight="1" x14ac:dyDescent="0.2">
      <c r="A21" s="246"/>
      <c r="B21" s="247"/>
      <c r="C21" s="246"/>
      <c r="D21" s="91"/>
      <c r="E21" s="343"/>
      <c r="F21" s="91"/>
      <c r="G21" s="91"/>
      <c r="H21" s="91"/>
      <c r="I21" s="92" t="s">
        <v>26</v>
      </c>
      <c r="J21" s="343" t="s">
        <v>1</v>
      </c>
      <c r="K21" s="246"/>
      <c r="L21" s="248"/>
      <c r="M21" s="249"/>
      <c r="N21" s="249"/>
      <c r="O21" s="249"/>
      <c r="P21" s="249"/>
      <c r="Q21" s="249"/>
      <c r="R21" s="249"/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7"/>
      <c r="AD21" s="27"/>
      <c r="AE21" s="27"/>
    </row>
    <row r="22" spans="1:31" s="2" customFormat="1" ht="7.15" customHeight="1" x14ac:dyDescent="0.2">
      <c r="A22" s="246"/>
      <c r="B22" s="247"/>
      <c r="C22" s="246"/>
      <c r="D22" s="91"/>
      <c r="E22" s="91"/>
      <c r="F22" s="91"/>
      <c r="G22" s="91"/>
      <c r="H22" s="91"/>
      <c r="I22" s="91"/>
      <c r="J22" s="91"/>
      <c r="K22" s="246"/>
      <c r="L22" s="248"/>
      <c r="M22" s="249"/>
      <c r="N22" s="249"/>
      <c r="O22" s="249"/>
      <c r="P22" s="249"/>
      <c r="Q22" s="249"/>
      <c r="R22" s="249"/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7"/>
      <c r="AD22" s="27"/>
      <c r="AE22" s="27"/>
    </row>
    <row r="23" spans="1:31" s="2" customFormat="1" ht="12" customHeight="1" x14ac:dyDescent="0.2">
      <c r="A23" s="246"/>
      <c r="B23" s="247"/>
      <c r="C23" s="246"/>
      <c r="D23" s="92" t="s">
        <v>31</v>
      </c>
      <c r="E23" s="91"/>
      <c r="F23" s="91"/>
      <c r="G23" s="91"/>
      <c r="H23" s="91"/>
      <c r="I23" s="92" t="s">
        <v>25</v>
      </c>
      <c r="J23" s="343" t="s">
        <v>1</v>
      </c>
      <c r="K23" s="246"/>
      <c r="L23" s="248"/>
      <c r="M23" s="249"/>
      <c r="N23" s="249"/>
      <c r="O23" s="249"/>
      <c r="P23" s="249"/>
      <c r="Q23" s="249"/>
      <c r="R23" s="249"/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7"/>
      <c r="AD23" s="27"/>
      <c r="AE23" s="27"/>
    </row>
    <row r="24" spans="1:31" s="2" customFormat="1" ht="18" customHeight="1" x14ac:dyDescent="0.2">
      <c r="A24" s="246"/>
      <c r="B24" s="247"/>
      <c r="C24" s="246"/>
      <c r="D24" s="91"/>
      <c r="E24" s="343" t="s">
        <v>21</v>
      </c>
      <c r="F24" s="91"/>
      <c r="G24" s="91"/>
      <c r="H24" s="91"/>
      <c r="I24" s="92" t="s">
        <v>26</v>
      </c>
      <c r="J24" s="343" t="s">
        <v>1</v>
      </c>
      <c r="K24" s="246"/>
      <c r="L24" s="248"/>
      <c r="M24" s="249"/>
      <c r="N24" s="249"/>
      <c r="O24" s="249"/>
      <c r="P24" s="249"/>
      <c r="Q24" s="249"/>
      <c r="R24" s="249"/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7"/>
      <c r="AD24" s="27"/>
      <c r="AE24" s="27"/>
    </row>
    <row r="25" spans="1:31" s="2" customFormat="1" ht="7.15" customHeight="1" x14ac:dyDescent="0.2">
      <c r="A25" s="246"/>
      <c r="B25" s="247"/>
      <c r="C25" s="246"/>
      <c r="D25" s="91"/>
      <c r="E25" s="91"/>
      <c r="F25" s="91"/>
      <c r="G25" s="91"/>
      <c r="H25" s="91"/>
      <c r="I25" s="91"/>
      <c r="J25" s="91"/>
      <c r="K25" s="246"/>
      <c r="L25" s="248"/>
      <c r="M25" s="249"/>
      <c r="N25" s="249"/>
      <c r="O25" s="249"/>
      <c r="P25" s="249"/>
      <c r="Q25" s="249"/>
      <c r="R25" s="249"/>
      <c r="S25" s="246"/>
      <c r="T25" s="246"/>
      <c r="U25" s="246"/>
      <c r="V25" s="246"/>
      <c r="W25" s="246"/>
      <c r="X25" s="246"/>
      <c r="Y25" s="246"/>
      <c r="Z25" s="246"/>
      <c r="AA25" s="246"/>
      <c r="AB25" s="246"/>
      <c r="AC25" s="27"/>
      <c r="AD25" s="27"/>
      <c r="AE25" s="27"/>
    </row>
    <row r="26" spans="1:31" s="2" customFormat="1" ht="12" customHeight="1" x14ac:dyDescent="0.2">
      <c r="A26" s="246"/>
      <c r="B26" s="247"/>
      <c r="C26" s="246"/>
      <c r="D26" s="92" t="s">
        <v>32</v>
      </c>
      <c r="E26" s="91"/>
      <c r="F26" s="91"/>
      <c r="G26" s="91"/>
      <c r="H26" s="91"/>
      <c r="I26" s="91"/>
      <c r="J26" s="91"/>
      <c r="K26" s="246"/>
      <c r="L26" s="248"/>
      <c r="M26" s="249"/>
      <c r="N26" s="249"/>
      <c r="O26" s="249"/>
      <c r="P26" s="249"/>
      <c r="Q26" s="249"/>
      <c r="R26" s="249"/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7"/>
      <c r="AD26" s="27"/>
      <c r="AE26" s="27"/>
    </row>
    <row r="27" spans="1:31" s="8" customFormat="1" ht="16.5" customHeight="1" x14ac:dyDescent="0.2">
      <c r="A27" s="252"/>
      <c r="B27" s="253"/>
      <c r="C27" s="252"/>
      <c r="D27" s="95"/>
      <c r="E27" s="392" t="s">
        <v>1</v>
      </c>
      <c r="F27" s="392"/>
      <c r="G27" s="392"/>
      <c r="H27" s="392"/>
      <c r="I27" s="95"/>
      <c r="J27" s="95"/>
      <c r="K27" s="252"/>
      <c r="L27" s="254"/>
      <c r="M27" s="255"/>
      <c r="N27" s="255"/>
      <c r="O27" s="255"/>
      <c r="P27" s="255"/>
      <c r="Q27" s="255"/>
      <c r="R27" s="255"/>
      <c r="S27" s="252"/>
      <c r="T27" s="252"/>
      <c r="U27" s="252"/>
      <c r="V27" s="252"/>
      <c r="W27" s="252"/>
      <c r="X27" s="252"/>
      <c r="Y27" s="252"/>
      <c r="Z27" s="252"/>
      <c r="AA27" s="252"/>
      <c r="AB27" s="252"/>
      <c r="AC27" s="93"/>
      <c r="AD27" s="93"/>
      <c r="AE27" s="93"/>
    </row>
    <row r="28" spans="1:31" s="2" customFormat="1" ht="7.15" customHeight="1" x14ac:dyDescent="0.2">
      <c r="A28" s="246"/>
      <c r="B28" s="247"/>
      <c r="C28" s="246"/>
      <c r="D28" s="246"/>
      <c r="E28" s="246"/>
      <c r="F28" s="246"/>
      <c r="G28" s="246"/>
      <c r="H28" s="246"/>
      <c r="I28" s="246"/>
      <c r="J28" s="246"/>
      <c r="K28" s="246"/>
      <c r="L28" s="248"/>
      <c r="M28" s="249"/>
      <c r="N28" s="249"/>
      <c r="O28" s="249"/>
      <c r="P28" s="249"/>
      <c r="Q28" s="249"/>
      <c r="R28" s="249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7"/>
      <c r="AD28" s="27"/>
      <c r="AE28" s="27"/>
    </row>
    <row r="29" spans="1:31" s="2" customFormat="1" ht="7.15" customHeight="1" x14ac:dyDescent="0.2">
      <c r="A29" s="246"/>
      <c r="B29" s="247"/>
      <c r="C29" s="246"/>
      <c r="D29" s="256"/>
      <c r="E29" s="256"/>
      <c r="F29" s="256"/>
      <c r="G29" s="256"/>
      <c r="H29" s="256"/>
      <c r="I29" s="256"/>
      <c r="J29" s="256"/>
      <c r="K29" s="256"/>
      <c r="L29" s="248"/>
      <c r="M29" s="249"/>
      <c r="N29" s="249"/>
      <c r="O29" s="249"/>
      <c r="P29" s="249"/>
      <c r="Q29" s="249"/>
      <c r="R29" s="249"/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7"/>
      <c r="AD29" s="27"/>
      <c r="AE29" s="27"/>
    </row>
    <row r="30" spans="1:31" s="2" customFormat="1" ht="25.35" customHeight="1" x14ac:dyDescent="0.2">
      <c r="A30" s="246"/>
      <c r="B30" s="247"/>
      <c r="C30" s="246"/>
      <c r="D30" s="257" t="s">
        <v>34</v>
      </c>
      <c r="E30" s="246"/>
      <c r="F30" s="246"/>
      <c r="G30" s="246"/>
      <c r="H30" s="246"/>
      <c r="I30" s="246"/>
      <c r="J30" s="258">
        <f>ROUND(J128, 2)</f>
        <v>0</v>
      </c>
      <c r="K30" s="246"/>
      <c r="L30" s="248"/>
      <c r="M30" s="249"/>
      <c r="N30" s="249"/>
      <c r="O30" s="249"/>
      <c r="P30" s="249"/>
      <c r="Q30" s="249"/>
      <c r="R30" s="249"/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7"/>
      <c r="AD30" s="27"/>
      <c r="AE30" s="27"/>
    </row>
    <row r="31" spans="1:31" s="2" customFormat="1" ht="7.15" customHeight="1" x14ac:dyDescent="0.2">
      <c r="A31" s="246"/>
      <c r="B31" s="247"/>
      <c r="C31" s="246"/>
      <c r="D31" s="256"/>
      <c r="E31" s="256"/>
      <c r="F31" s="256"/>
      <c r="G31" s="256"/>
      <c r="H31" s="256"/>
      <c r="I31" s="256"/>
      <c r="J31" s="256"/>
      <c r="K31" s="256"/>
      <c r="L31" s="248"/>
      <c r="M31" s="249"/>
      <c r="N31" s="249"/>
      <c r="O31" s="249"/>
      <c r="P31" s="249"/>
      <c r="Q31" s="249"/>
      <c r="R31" s="249"/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7"/>
      <c r="AD31" s="27"/>
      <c r="AE31" s="27"/>
    </row>
    <row r="32" spans="1:31" s="2" customFormat="1" ht="14.45" customHeight="1" x14ac:dyDescent="0.2">
      <c r="A32" s="246"/>
      <c r="B32" s="247"/>
      <c r="C32" s="246"/>
      <c r="D32" s="246"/>
      <c r="E32" s="246"/>
      <c r="F32" s="259" t="s">
        <v>36</v>
      </c>
      <c r="G32" s="246"/>
      <c r="H32" s="246"/>
      <c r="I32" s="259" t="s">
        <v>35</v>
      </c>
      <c r="J32" s="259" t="s">
        <v>37</v>
      </c>
      <c r="K32" s="246"/>
      <c r="L32" s="248"/>
      <c r="M32" s="249"/>
      <c r="N32" s="249"/>
      <c r="O32" s="249"/>
      <c r="P32" s="249"/>
      <c r="Q32" s="249"/>
      <c r="R32" s="249"/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7"/>
      <c r="AD32" s="27"/>
      <c r="AE32" s="27"/>
    </row>
    <row r="33" spans="1:31" s="2" customFormat="1" ht="14.45" customHeight="1" x14ac:dyDescent="0.2">
      <c r="A33" s="246"/>
      <c r="B33" s="247"/>
      <c r="C33" s="246"/>
      <c r="D33" s="260" t="s">
        <v>38</v>
      </c>
      <c r="E33" s="245" t="s">
        <v>39</v>
      </c>
      <c r="F33" s="261">
        <f>ROUND((SUM(BE128:BE204)),  2)</f>
        <v>0</v>
      </c>
      <c r="G33" s="246"/>
      <c r="H33" s="246"/>
      <c r="I33" s="262">
        <v>0.21</v>
      </c>
      <c r="J33" s="261">
        <f>ROUND(((SUM(BE128:BE204))*I33),  2)</f>
        <v>0</v>
      </c>
      <c r="K33" s="246"/>
      <c r="L33" s="248"/>
      <c r="M33" s="249"/>
      <c r="N33" s="249"/>
      <c r="O33" s="249"/>
      <c r="P33" s="249"/>
      <c r="Q33" s="249"/>
      <c r="R33" s="249"/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7"/>
      <c r="AD33" s="27"/>
      <c r="AE33" s="27"/>
    </row>
    <row r="34" spans="1:31" s="2" customFormat="1" ht="14.45" customHeight="1" x14ac:dyDescent="0.2">
      <c r="A34" s="246"/>
      <c r="B34" s="247"/>
      <c r="C34" s="246"/>
      <c r="D34" s="246"/>
      <c r="E34" s="245" t="s">
        <v>40</v>
      </c>
      <c r="F34" s="261">
        <f>ROUND((SUM(BF128:BF204)),  2)</f>
        <v>0</v>
      </c>
      <c r="G34" s="246"/>
      <c r="H34" s="246"/>
      <c r="I34" s="262">
        <v>0.15</v>
      </c>
      <c r="J34" s="261">
        <f>ROUND(((SUM(BF128:BF204))*I34),  2)</f>
        <v>0</v>
      </c>
      <c r="K34" s="246"/>
      <c r="L34" s="248"/>
      <c r="M34" s="249"/>
      <c r="N34" s="249"/>
      <c r="O34" s="249"/>
      <c r="P34" s="249"/>
      <c r="Q34" s="249"/>
      <c r="R34" s="249"/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7"/>
      <c r="AD34" s="27"/>
      <c r="AE34" s="27"/>
    </row>
    <row r="35" spans="1:31" s="2" customFormat="1" ht="14.45" hidden="1" customHeight="1" x14ac:dyDescent="0.2">
      <c r="A35" s="246"/>
      <c r="B35" s="247"/>
      <c r="C35" s="246"/>
      <c r="D35" s="246"/>
      <c r="E35" s="245" t="s">
        <v>41</v>
      </c>
      <c r="F35" s="261">
        <f>ROUND((SUM(BG128:BG204)),  2)</f>
        <v>0</v>
      </c>
      <c r="G35" s="246"/>
      <c r="H35" s="246"/>
      <c r="I35" s="262">
        <v>0.21</v>
      </c>
      <c r="J35" s="261">
        <f>0</f>
        <v>0</v>
      </c>
      <c r="K35" s="246"/>
      <c r="L35" s="248"/>
      <c r="M35" s="249"/>
      <c r="N35" s="249"/>
      <c r="O35" s="249"/>
      <c r="P35" s="249"/>
      <c r="Q35" s="249"/>
      <c r="R35" s="249"/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7"/>
      <c r="AD35" s="27"/>
      <c r="AE35" s="27"/>
    </row>
    <row r="36" spans="1:31" s="2" customFormat="1" ht="14.45" hidden="1" customHeight="1" x14ac:dyDescent="0.2">
      <c r="A36" s="246"/>
      <c r="B36" s="247"/>
      <c r="C36" s="246"/>
      <c r="D36" s="246"/>
      <c r="E36" s="245" t="s">
        <v>42</v>
      </c>
      <c r="F36" s="261">
        <f>ROUND((SUM(BH128:BH204)),  2)</f>
        <v>0</v>
      </c>
      <c r="G36" s="246"/>
      <c r="H36" s="246"/>
      <c r="I36" s="262">
        <v>0.15</v>
      </c>
      <c r="J36" s="261">
        <f>0</f>
        <v>0</v>
      </c>
      <c r="K36" s="246"/>
      <c r="L36" s="248"/>
      <c r="M36" s="249"/>
      <c r="N36" s="249"/>
      <c r="O36" s="249"/>
      <c r="P36" s="249"/>
      <c r="Q36" s="249"/>
      <c r="R36" s="249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7"/>
      <c r="AD36" s="27"/>
      <c r="AE36" s="27"/>
    </row>
    <row r="37" spans="1:31" s="2" customFormat="1" ht="14.45" hidden="1" customHeight="1" x14ac:dyDescent="0.2">
      <c r="A37" s="246"/>
      <c r="B37" s="247"/>
      <c r="C37" s="246"/>
      <c r="D37" s="246"/>
      <c r="E37" s="245" t="s">
        <v>43</v>
      </c>
      <c r="F37" s="261">
        <f>ROUND((SUM(BI128:BI204)),  2)</f>
        <v>0</v>
      </c>
      <c r="G37" s="246"/>
      <c r="H37" s="246"/>
      <c r="I37" s="262">
        <v>0</v>
      </c>
      <c r="J37" s="261">
        <f>0</f>
        <v>0</v>
      </c>
      <c r="K37" s="246"/>
      <c r="L37" s="248"/>
      <c r="M37" s="249"/>
      <c r="N37" s="249"/>
      <c r="O37" s="249"/>
      <c r="P37" s="249"/>
      <c r="Q37" s="249"/>
      <c r="R37" s="249"/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7"/>
      <c r="AD37" s="27"/>
      <c r="AE37" s="27"/>
    </row>
    <row r="38" spans="1:31" s="2" customFormat="1" ht="7.15" customHeight="1" x14ac:dyDescent="0.2">
      <c r="A38" s="246"/>
      <c r="B38" s="247"/>
      <c r="C38" s="246"/>
      <c r="D38" s="246"/>
      <c r="E38" s="246"/>
      <c r="F38" s="246"/>
      <c r="G38" s="246"/>
      <c r="H38" s="246"/>
      <c r="I38" s="246"/>
      <c r="J38" s="246"/>
      <c r="K38" s="246"/>
      <c r="L38" s="248"/>
      <c r="M38" s="249"/>
      <c r="N38" s="249"/>
      <c r="O38" s="249"/>
      <c r="P38" s="249"/>
      <c r="Q38" s="249"/>
      <c r="R38" s="249"/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7"/>
      <c r="AD38" s="27"/>
      <c r="AE38" s="27"/>
    </row>
    <row r="39" spans="1:31" s="2" customFormat="1" ht="25.35" customHeight="1" x14ac:dyDescent="0.2">
      <c r="A39" s="246"/>
      <c r="B39" s="247"/>
      <c r="C39" s="263"/>
      <c r="D39" s="264" t="s">
        <v>44</v>
      </c>
      <c r="E39" s="265"/>
      <c r="F39" s="265"/>
      <c r="G39" s="266" t="s">
        <v>45</v>
      </c>
      <c r="H39" s="267" t="s">
        <v>46</v>
      </c>
      <c r="I39" s="265"/>
      <c r="J39" s="268">
        <f>SUM(J30:J37)</f>
        <v>0</v>
      </c>
      <c r="K39" s="269"/>
      <c r="L39" s="248"/>
      <c r="M39" s="249"/>
      <c r="N39" s="249"/>
      <c r="O39" s="249"/>
      <c r="P39" s="249"/>
      <c r="Q39" s="249"/>
      <c r="R39" s="249"/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7"/>
      <c r="AD39" s="27"/>
      <c r="AE39" s="27"/>
    </row>
    <row r="40" spans="1:31" s="2" customFormat="1" ht="14.45" customHeight="1" x14ac:dyDescent="0.2">
      <c r="A40" s="246"/>
      <c r="B40" s="247"/>
      <c r="C40" s="246"/>
      <c r="D40" s="246"/>
      <c r="E40" s="246"/>
      <c r="F40" s="246"/>
      <c r="G40" s="246"/>
      <c r="H40" s="246"/>
      <c r="I40" s="246"/>
      <c r="J40" s="246"/>
      <c r="K40" s="246"/>
      <c r="L40" s="248"/>
      <c r="M40" s="249"/>
      <c r="N40" s="249"/>
      <c r="O40" s="249"/>
      <c r="P40" s="249"/>
      <c r="Q40" s="249"/>
      <c r="R40" s="249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7"/>
      <c r="AD40" s="27"/>
      <c r="AE40" s="27"/>
    </row>
    <row r="41" spans="1:31" s="1" customFormat="1" ht="14.45" customHeight="1" x14ac:dyDescent="0.2">
      <c r="A41" s="239"/>
      <c r="B41" s="242"/>
      <c r="C41" s="239"/>
      <c r="D41" s="239"/>
      <c r="E41" s="239"/>
      <c r="F41" s="239"/>
      <c r="G41" s="239"/>
      <c r="H41" s="239"/>
      <c r="I41" s="239"/>
      <c r="J41" s="239"/>
      <c r="K41" s="239"/>
      <c r="L41" s="242"/>
      <c r="M41" s="239"/>
      <c r="N41" s="239"/>
      <c r="O41" s="239"/>
      <c r="P41" s="239"/>
      <c r="Q41" s="239"/>
      <c r="R41" s="239"/>
      <c r="S41" s="239"/>
      <c r="T41" s="239"/>
      <c r="U41" s="239"/>
      <c r="V41" s="239"/>
      <c r="W41" s="239"/>
      <c r="X41" s="239"/>
      <c r="Y41" s="239"/>
      <c r="Z41" s="239"/>
      <c r="AA41" s="239"/>
      <c r="AB41" s="239"/>
    </row>
    <row r="42" spans="1:31" s="1" customFormat="1" ht="14.45" customHeight="1" x14ac:dyDescent="0.2">
      <c r="A42" s="239"/>
      <c r="B42" s="242"/>
      <c r="C42" s="239"/>
      <c r="D42" s="239"/>
      <c r="E42" s="239"/>
      <c r="F42" s="239"/>
      <c r="G42" s="239"/>
      <c r="H42" s="239"/>
      <c r="I42" s="239"/>
      <c r="J42" s="239"/>
      <c r="K42" s="239"/>
      <c r="L42" s="242"/>
      <c r="M42" s="239"/>
      <c r="N42" s="239"/>
      <c r="O42" s="239"/>
      <c r="P42" s="239"/>
      <c r="Q42" s="239"/>
      <c r="R42" s="239"/>
      <c r="S42" s="239"/>
      <c r="T42" s="239"/>
      <c r="U42" s="239"/>
      <c r="V42" s="239"/>
      <c r="W42" s="239"/>
      <c r="X42" s="239"/>
      <c r="Y42" s="239"/>
      <c r="Z42" s="239"/>
      <c r="AA42" s="239"/>
      <c r="AB42" s="239"/>
    </row>
    <row r="43" spans="1:31" s="1" customFormat="1" ht="14.45" customHeight="1" x14ac:dyDescent="0.2">
      <c r="A43" s="239"/>
      <c r="B43" s="242"/>
      <c r="C43" s="239"/>
      <c r="D43" s="239"/>
      <c r="E43" s="239"/>
      <c r="F43" s="239"/>
      <c r="G43" s="239"/>
      <c r="H43" s="239"/>
      <c r="I43" s="239"/>
      <c r="J43" s="239"/>
      <c r="K43" s="239"/>
      <c r="L43" s="242"/>
      <c r="M43" s="239"/>
      <c r="N43" s="239"/>
      <c r="O43" s="239"/>
      <c r="P43" s="239"/>
      <c r="Q43" s="239"/>
      <c r="R43" s="239"/>
      <c r="S43" s="239"/>
      <c r="T43" s="239"/>
      <c r="U43" s="239"/>
      <c r="V43" s="239"/>
      <c r="W43" s="239"/>
      <c r="X43" s="239"/>
      <c r="Y43" s="239"/>
      <c r="Z43" s="239"/>
      <c r="AA43" s="239"/>
      <c r="AB43" s="239"/>
    </row>
    <row r="44" spans="1:31" s="1" customFormat="1" ht="14.45" customHeight="1" x14ac:dyDescent="0.2">
      <c r="A44" s="239"/>
      <c r="B44" s="242"/>
      <c r="C44" s="239"/>
      <c r="D44" s="239"/>
      <c r="E44" s="239"/>
      <c r="F44" s="239"/>
      <c r="G44" s="239"/>
      <c r="H44" s="239"/>
      <c r="I44" s="239"/>
      <c r="J44" s="239"/>
      <c r="K44" s="239"/>
      <c r="L44" s="242"/>
      <c r="M44" s="239"/>
      <c r="N44" s="239"/>
      <c r="O44" s="239"/>
      <c r="P44" s="239"/>
      <c r="Q44" s="239"/>
      <c r="R44" s="239"/>
      <c r="S44" s="239"/>
      <c r="T44" s="239"/>
      <c r="U44" s="239"/>
      <c r="V44" s="239"/>
      <c r="W44" s="239"/>
      <c r="X44" s="239"/>
      <c r="Y44" s="239"/>
      <c r="Z44" s="239"/>
      <c r="AA44" s="239"/>
      <c r="AB44" s="239"/>
    </row>
    <row r="45" spans="1:31" s="1" customFormat="1" ht="14.45" customHeight="1" x14ac:dyDescent="0.2">
      <c r="A45" s="239"/>
      <c r="B45" s="242"/>
      <c r="C45" s="239"/>
      <c r="D45" s="239"/>
      <c r="E45" s="239"/>
      <c r="F45" s="239"/>
      <c r="G45" s="239"/>
      <c r="H45" s="239"/>
      <c r="I45" s="239"/>
      <c r="J45" s="239"/>
      <c r="K45" s="239"/>
      <c r="L45" s="242"/>
      <c r="M45" s="239"/>
      <c r="N45" s="239"/>
      <c r="O45" s="239"/>
      <c r="P45" s="239"/>
      <c r="Q45" s="239"/>
      <c r="R45" s="239"/>
      <c r="S45" s="239"/>
      <c r="T45" s="239"/>
      <c r="U45" s="239"/>
      <c r="V45" s="239"/>
      <c r="W45" s="239"/>
      <c r="X45" s="239"/>
      <c r="Y45" s="239"/>
      <c r="Z45" s="239"/>
      <c r="AA45" s="239"/>
      <c r="AB45" s="239"/>
    </row>
    <row r="46" spans="1:31" s="1" customFormat="1" ht="14.45" customHeight="1" x14ac:dyDescent="0.2">
      <c r="A46" s="239"/>
      <c r="B46" s="242"/>
      <c r="C46" s="239"/>
      <c r="D46" s="239"/>
      <c r="E46" s="239"/>
      <c r="F46" s="239"/>
      <c r="G46" s="239"/>
      <c r="H46" s="239"/>
      <c r="I46" s="239"/>
      <c r="J46" s="239"/>
      <c r="K46" s="239"/>
      <c r="L46" s="242"/>
      <c r="M46" s="239"/>
      <c r="N46" s="239"/>
      <c r="O46" s="239"/>
      <c r="P46" s="239"/>
      <c r="Q46" s="239"/>
      <c r="R46" s="239"/>
      <c r="S46" s="239"/>
      <c r="T46" s="239"/>
      <c r="U46" s="239"/>
      <c r="V46" s="239"/>
      <c r="W46" s="239"/>
      <c r="X46" s="239"/>
      <c r="Y46" s="239"/>
      <c r="Z46" s="239"/>
      <c r="AA46" s="239"/>
      <c r="AB46" s="239"/>
    </row>
    <row r="47" spans="1:31" s="1" customFormat="1" ht="14.45" customHeight="1" x14ac:dyDescent="0.2">
      <c r="A47" s="239"/>
      <c r="B47" s="242"/>
      <c r="C47" s="239"/>
      <c r="D47" s="239"/>
      <c r="E47" s="239"/>
      <c r="F47" s="239"/>
      <c r="G47" s="239"/>
      <c r="H47" s="239"/>
      <c r="I47" s="239"/>
      <c r="J47" s="239"/>
      <c r="K47" s="239"/>
      <c r="L47" s="242"/>
      <c r="M47" s="239"/>
      <c r="N47" s="239"/>
      <c r="O47" s="239"/>
      <c r="P47" s="239"/>
      <c r="Q47" s="239"/>
      <c r="R47" s="239"/>
      <c r="S47" s="239"/>
      <c r="T47" s="239"/>
      <c r="U47" s="239"/>
      <c r="V47" s="239"/>
      <c r="W47" s="239"/>
      <c r="X47" s="239"/>
      <c r="Y47" s="239"/>
      <c r="Z47" s="239"/>
      <c r="AA47" s="239"/>
      <c r="AB47" s="239"/>
    </row>
    <row r="48" spans="1:31" s="1" customFormat="1" ht="14.45" customHeight="1" x14ac:dyDescent="0.2">
      <c r="A48" s="239"/>
      <c r="B48" s="242"/>
      <c r="C48" s="239"/>
      <c r="D48" s="239"/>
      <c r="E48" s="239"/>
      <c r="F48" s="239"/>
      <c r="G48" s="239"/>
      <c r="H48" s="239"/>
      <c r="I48" s="239"/>
      <c r="J48" s="239"/>
      <c r="K48" s="239"/>
      <c r="L48" s="242"/>
      <c r="M48" s="239"/>
      <c r="N48" s="239"/>
      <c r="O48" s="239"/>
      <c r="P48" s="239"/>
      <c r="Q48" s="239"/>
      <c r="R48" s="239"/>
      <c r="S48" s="239"/>
      <c r="T48" s="239"/>
      <c r="U48" s="239"/>
      <c r="V48" s="239"/>
      <c r="W48" s="239"/>
      <c r="X48" s="239"/>
      <c r="Y48" s="239"/>
      <c r="Z48" s="239"/>
      <c r="AA48" s="239"/>
      <c r="AB48" s="239"/>
    </row>
    <row r="49" spans="1:31" s="1" customFormat="1" ht="14.45" customHeight="1" x14ac:dyDescent="0.2">
      <c r="A49" s="239"/>
      <c r="B49" s="242"/>
      <c r="C49" s="239"/>
      <c r="D49" s="239"/>
      <c r="E49" s="239"/>
      <c r="F49" s="239"/>
      <c r="G49" s="239"/>
      <c r="H49" s="239"/>
      <c r="I49" s="239"/>
      <c r="J49" s="239"/>
      <c r="K49" s="239"/>
      <c r="L49" s="242"/>
      <c r="M49" s="239"/>
      <c r="N49" s="239"/>
      <c r="O49" s="239"/>
      <c r="P49" s="239"/>
      <c r="Q49" s="239"/>
      <c r="R49" s="239"/>
      <c r="S49" s="239"/>
      <c r="T49" s="239"/>
      <c r="U49" s="239"/>
      <c r="V49" s="239"/>
      <c r="W49" s="239"/>
      <c r="X49" s="239"/>
      <c r="Y49" s="239"/>
      <c r="Z49" s="239"/>
      <c r="AA49" s="239"/>
      <c r="AB49" s="239"/>
    </row>
    <row r="50" spans="1:31" s="2" customFormat="1" ht="14.45" customHeight="1" x14ac:dyDescent="0.2">
      <c r="A50" s="249"/>
      <c r="B50" s="248"/>
      <c r="C50" s="249"/>
      <c r="D50" s="270" t="s">
        <v>47</v>
      </c>
      <c r="E50" s="271"/>
      <c r="F50" s="271"/>
      <c r="G50" s="270" t="s">
        <v>48</v>
      </c>
      <c r="H50" s="271"/>
      <c r="I50" s="271"/>
      <c r="J50" s="271"/>
      <c r="K50" s="271"/>
      <c r="L50" s="248"/>
      <c r="M50" s="249"/>
      <c r="N50" s="249"/>
      <c r="O50" s="249"/>
      <c r="P50" s="249"/>
      <c r="Q50" s="249"/>
      <c r="R50" s="249"/>
      <c r="S50" s="249"/>
      <c r="T50" s="249"/>
      <c r="U50" s="249"/>
      <c r="V50" s="249"/>
      <c r="W50" s="249"/>
      <c r="X50" s="249"/>
      <c r="Y50" s="249"/>
      <c r="Z50" s="249"/>
      <c r="AA50" s="249"/>
      <c r="AB50" s="249"/>
    </row>
    <row r="51" spans="1:31" x14ac:dyDescent="0.2">
      <c r="A51" s="239"/>
      <c r="B51" s="242"/>
      <c r="C51" s="239"/>
      <c r="D51" s="239"/>
      <c r="E51" s="239"/>
      <c r="F51" s="239"/>
      <c r="G51" s="239"/>
      <c r="H51" s="239"/>
      <c r="I51" s="239"/>
      <c r="J51" s="239"/>
      <c r="K51" s="239"/>
      <c r="L51" s="242"/>
      <c r="M51" s="239"/>
      <c r="N51" s="239"/>
      <c r="O51" s="239"/>
      <c r="P51" s="239"/>
      <c r="Q51" s="239"/>
      <c r="R51" s="239"/>
      <c r="S51" s="239"/>
      <c r="T51" s="239"/>
      <c r="U51" s="239"/>
      <c r="V51" s="239"/>
      <c r="W51" s="239"/>
      <c r="X51" s="239"/>
      <c r="Y51" s="239"/>
      <c r="Z51" s="239"/>
      <c r="AA51" s="239"/>
      <c r="AB51" s="239"/>
    </row>
    <row r="52" spans="1:31" x14ac:dyDescent="0.2">
      <c r="A52" s="239"/>
      <c r="B52" s="242"/>
      <c r="C52" s="239"/>
      <c r="D52" s="239"/>
      <c r="E52" s="239"/>
      <c r="F52" s="239"/>
      <c r="G52" s="239"/>
      <c r="H52" s="239"/>
      <c r="I52" s="239"/>
      <c r="J52" s="239"/>
      <c r="K52" s="239"/>
      <c r="L52" s="242"/>
      <c r="M52" s="239"/>
      <c r="N52" s="239"/>
      <c r="O52" s="239"/>
      <c r="P52" s="239"/>
      <c r="Q52" s="239"/>
      <c r="R52" s="239"/>
      <c r="S52" s="239"/>
      <c r="T52" s="239"/>
      <c r="U52" s="239"/>
      <c r="V52" s="239"/>
      <c r="W52" s="239"/>
      <c r="X52" s="239"/>
      <c r="Y52" s="239"/>
      <c r="Z52" s="239"/>
      <c r="AA52" s="239"/>
      <c r="AB52" s="239"/>
    </row>
    <row r="53" spans="1:31" x14ac:dyDescent="0.2">
      <c r="A53" s="239"/>
      <c r="B53" s="242"/>
      <c r="C53" s="239"/>
      <c r="D53" s="239"/>
      <c r="E53" s="239"/>
      <c r="F53" s="239"/>
      <c r="G53" s="239"/>
      <c r="H53" s="239"/>
      <c r="I53" s="239"/>
      <c r="J53" s="239"/>
      <c r="K53" s="239"/>
      <c r="L53" s="242"/>
      <c r="M53" s="239"/>
      <c r="N53" s="239"/>
      <c r="O53" s="239"/>
      <c r="P53" s="239"/>
      <c r="Q53" s="239"/>
      <c r="R53" s="239"/>
      <c r="S53" s="239"/>
      <c r="T53" s="239"/>
      <c r="U53" s="239"/>
      <c r="V53" s="239"/>
      <c r="W53" s="239"/>
      <c r="X53" s="239"/>
      <c r="Y53" s="239"/>
      <c r="Z53" s="239"/>
      <c r="AA53" s="239"/>
      <c r="AB53" s="239"/>
    </row>
    <row r="54" spans="1:31" x14ac:dyDescent="0.2">
      <c r="A54" s="239"/>
      <c r="B54" s="242"/>
      <c r="C54" s="239"/>
      <c r="D54" s="239"/>
      <c r="E54" s="239"/>
      <c r="F54" s="239"/>
      <c r="G54" s="239"/>
      <c r="H54" s="239"/>
      <c r="I54" s="239"/>
      <c r="J54" s="239"/>
      <c r="K54" s="239"/>
      <c r="L54" s="242"/>
      <c r="M54" s="239"/>
      <c r="N54" s="239"/>
      <c r="O54" s="239"/>
      <c r="P54" s="239"/>
      <c r="Q54" s="239"/>
      <c r="R54" s="239"/>
      <c r="S54" s="239"/>
      <c r="T54" s="239"/>
      <c r="U54" s="239"/>
      <c r="V54" s="239"/>
      <c r="W54" s="239"/>
      <c r="X54" s="239"/>
      <c r="Y54" s="239"/>
      <c r="Z54" s="239"/>
      <c r="AA54" s="239"/>
      <c r="AB54" s="239"/>
    </row>
    <row r="55" spans="1:31" x14ac:dyDescent="0.2">
      <c r="A55" s="239"/>
      <c r="B55" s="242"/>
      <c r="C55" s="239"/>
      <c r="D55" s="239"/>
      <c r="E55" s="239"/>
      <c r="F55" s="239"/>
      <c r="G55" s="239"/>
      <c r="H55" s="239"/>
      <c r="I55" s="239"/>
      <c r="J55" s="239"/>
      <c r="K55" s="239"/>
      <c r="L55" s="242"/>
      <c r="M55" s="239"/>
      <c r="N55" s="239"/>
      <c r="O55" s="239"/>
      <c r="P55" s="239"/>
      <c r="Q55" s="239"/>
      <c r="R55" s="239"/>
      <c r="S55" s="239"/>
      <c r="T55" s="239"/>
      <c r="U55" s="239"/>
      <c r="V55" s="239"/>
      <c r="W55" s="239"/>
      <c r="X55" s="239"/>
      <c r="Y55" s="239"/>
      <c r="Z55" s="239"/>
      <c r="AA55" s="239"/>
      <c r="AB55" s="239"/>
    </row>
    <row r="56" spans="1:31" x14ac:dyDescent="0.2">
      <c r="A56" s="239"/>
      <c r="B56" s="242"/>
      <c r="C56" s="239"/>
      <c r="D56" s="239"/>
      <c r="E56" s="239"/>
      <c r="F56" s="239"/>
      <c r="G56" s="239"/>
      <c r="H56" s="239"/>
      <c r="I56" s="239"/>
      <c r="J56" s="239"/>
      <c r="K56" s="239"/>
      <c r="L56" s="242"/>
      <c r="M56" s="239"/>
      <c r="N56" s="239"/>
      <c r="O56" s="239"/>
      <c r="P56" s="239"/>
      <c r="Q56" s="239"/>
      <c r="R56" s="239"/>
      <c r="S56" s="239"/>
      <c r="T56" s="239"/>
      <c r="U56" s="239"/>
      <c r="V56" s="239"/>
      <c r="W56" s="239"/>
      <c r="X56" s="239"/>
      <c r="Y56" s="239"/>
      <c r="Z56" s="239"/>
      <c r="AA56" s="239"/>
      <c r="AB56" s="239"/>
    </row>
    <row r="57" spans="1:31" x14ac:dyDescent="0.2">
      <c r="A57" s="239"/>
      <c r="B57" s="242"/>
      <c r="C57" s="239"/>
      <c r="D57" s="239"/>
      <c r="E57" s="239"/>
      <c r="F57" s="239"/>
      <c r="G57" s="239"/>
      <c r="H57" s="239"/>
      <c r="I57" s="239"/>
      <c r="J57" s="239"/>
      <c r="K57" s="239"/>
      <c r="L57" s="242"/>
      <c r="M57" s="239"/>
      <c r="N57" s="239"/>
      <c r="O57" s="239"/>
      <c r="P57" s="239"/>
      <c r="Q57" s="239"/>
      <c r="R57" s="239"/>
      <c r="S57" s="239"/>
      <c r="T57" s="239"/>
      <c r="U57" s="239"/>
      <c r="V57" s="239"/>
      <c r="W57" s="239"/>
      <c r="X57" s="239"/>
      <c r="Y57" s="239"/>
      <c r="Z57" s="239"/>
      <c r="AA57" s="239"/>
      <c r="AB57" s="239"/>
    </row>
    <row r="58" spans="1:31" x14ac:dyDescent="0.2">
      <c r="A58" s="239"/>
      <c r="B58" s="242"/>
      <c r="C58" s="239"/>
      <c r="D58" s="239"/>
      <c r="E58" s="239"/>
      <c r="F58" s="239"/>
      <c r="G58" s="239"/>
      <c r="H58" s="239"/>
      <c r="I58" s="239"/>
      <c r="J58" s="239"/>
      <c r="K58" s="239"/>
      <c r="L58" s="242"/>
      <c r="M58" s="239"/>
      <c r="N58" s="239"/>
      <c r="O58" s="239"/>
      <c r="P58" s="239"/>
      <c r="Q58" s="239"/>
      <c r="R58" s="239"/>
      <c r="S58" s="239"/>
      <c r="T58" s="239"/>
      <c r="U58" s="239"/>
      <c r="V58" s="239"/>
      <c r="W58" s="239"/>
      <c r="X58" s="239"/>
      <c r="Y58" s="239"/>
      <c r="Z58" s="239"/>
      <c r="AA58" s="239"/>
      <c r="AB58" s="239"/>
    </row>
    <row r="59" spans="1:31" x14ac:dyDescent="0.2">
      <c r="A59" s="239"/>
      <c r="B59" s="242"/>
      <c r="C59" s="239"/>
      <c r="D59" s="239"/>
      <c r="E59" s="239"/>
      <c r="F59" s="239"/>
      <c r="G59" s="239"/>
      <c r="H59" s="239"/>
      <c r="I59" s="239"/>
      <c r="J59" s="239"/>
      <c r="K59" s="239"/>
      <c r="L59" s="242"/>
      <c r="M59" s="239"/>
      <c r="N59" s="239"/>
      <c r="O59" s="239"/>
      <c r="P59" s="239"/>
      <c r="Q59" s="239"/>
      <c r="R59" s="239"/>
      <c r="S59" s="239"/>
      <c r="T59" s="239"/>
      <c r="U59" s="239"/>
      <c r="V59" s="239"/>
      <c r="W59" s="239"/>
      <c r="X59" s="239"/>
      <c r="Y59" s="239"/>
      <c r="Z59" s="239"/>
      <c r="AA59" s="239"/>
      <c r="AB59" s="239"/>
    </row>
    <row r="60" spans="1:31" x14ac:dyDescent="0.2">
      <c r="A60" s="239"/>
      <c r="B60" s="242"/>
      <c r="C60" s="239"/>
      <c r="D60" s="239"/>
      <c r="E60" s="239"/>
      <c r="F60" s="239"/>
      <c r="G60" s="239"/>
      <c r="H60" s="239"/>
      <c r="I60" s="239"/>
      <c r="J60" s="239"/>
      <c r="K60" s="239"/>
      <c r="L60" s="242"/>
      <c r="M60" s="239"/>
      <c r="N60" s="239"/>
      <c r="O60" s="239"/>
      <c r="P60" s="239"/>
      <c r="Q60" s="239"/>
      <c r="R60" s="239"/>
      <c r="S60" s="239"/>
      <c r="T60" s="239"/>
      <c r="U60" s="239"/>
      <c r="V60" s="239"/>
      <c r="W60" s="239"/>
      <c r="X60" s="239"/>
      <c r="Y60" s="239"/>
      <c r="Z60" s="239"/>
      <c r="AA60" s="239"/>
      <c r="AB60" s="239"/>
    </row>
    <row r="61" spans="1:31" s="2" customFormat="1" ht="12.75" x14ac:dyDescent="0.2">
      <c r="A61" s="246"/>
      <c r="B61" s="247"/>
      <c r="C61" s="246"/>
      <c r="D61" s="272" t="s">
        <v>49</v>
      </c>
      <c r="E61" s="273"/>
      <c r="F61" s="274" t="s">
        <v>50</v>
      </c>
      <c r="G61" s="272" t="s">
        <v>49</v>
      </c>
      <c r="H61" s="273"/>
      <c r="I61" s="273"/>
      <c r="J61" s="275" t="s">
        <v>50</v>
      </c>
      <c r="K61" s="273"/>
      <c r="L61" s="248"/>
      <c r="M61" s="249"/>
      <c r="N61" s="249"/>
      <c r="O61" s="249"/>
      <c r="P61" s="249"/>
      <c r="Q61" s="249"/>
      <c r="R61" s="249"/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7"/>
      <c r="AD61" s="27"/>
      <c r="AE61" s="27"/>
    </row>
    <row r="62" spans="1:31" x14ac:dyDescent="0.2">
      <c r="A62" s="239"/>
      <c r="B62" s="242"/>
      <c r="C62" s="239"/>
      <c r="D62" s="239"/>
      <c r="E62" s="239"/>
      <c r="F62" s="239"/>
      <c r="G62" s="239"/>
      <c r="H62" s="239"/>
      <c r="I62" s="239"/>
      <c r="J62" s="239"/>
      <c r="K62" s="239"/>
      <c r="L62" s="242"/>
      <c r="M62" s="239"/>
      <c r="N62" s="239"/>
      <c r="O62" s="239"/>
      <c r="P62" s="239"/>
      <c r="Q62" s="239"/>
      <c r="R62" s="239"/>
      <c r="S62" s="239"/>
      <c r="T62" s="239"/>
      <c r="U62" s="239"/>
      <c r="V62" s="239"/>
      <c r="W62" s="239"/>
      <c r="X62" s="239"/>
      <c r="Y62" s="239"/>
      <c r="Z62" s="239"/>
      <c r="AA62" s="239"/>
      <c r="AB62" s="239"/>
    </row>
    <row r="63" spans="1:31" x14ac:dyDescent="0.2">
      <c r="A63" s="239"/>
      <c r="B63" s="242"/>
      <c r="C63" s="239"/>
      <c r="D63" s="239"/>
      <c r="E63" s="239"/>
      <c r="F63" s="239"/>
      <c r="G63" s="239"/>
      <c r="H63" s="239"/>
      <c r="I63" s="239"/>
      <c r="J63" s="239"/>
      <c r="K63" s="239"/>
      <c r="L63" s="242"/>
      <c r="M63" s="239"/>
      <c r="N63" s="239"/>
      <c r="O63" s="239"/>
      <c r="P63" s="239"/>
      <c r="Q63" s="239"/>
      <c r="R63" s="239"/>
      <c r="S63" s="239"/>
      <c r="T63" s="239"/>
      <c r="U63" s="239"/>
      <c r="V63" s="239"/>
      <c r="W63" s="239"/>
      <c r="X63" s="239"/>
      <c r="Y63" s="239"/>
      <c r="Z63" s="239"/>
      <c r="AA63" s="239"/>
      <c r="AB63" s="239"/>
    </row>
    <row r="64" spans="1:31" x14ac:dyDescent="0.2">
      <c r="A64" s="239"/>
      <c r="B64" s="242"/>
      <c r="C64" s="239"/>
      <c r="D64" s="239"/>
      <c r="E64" s="239"/>
      <c r="F64" s="239"/>
      <c r="G64" s="239"/>
      <c r="H64" s="239"/>
      <c r="I64" s="239"/>
      <c r="J64" s="239"/>
      <c r="K64" s="239"/>
      <c r="L64" s="242"/>
      <c r="M64" s="239"/>
      <c r="N64" s="239"/>
      <c r="O64" s="239"/>
      <c r="P64" s="239"/>
      <c r="Q64" s="239"/>
      <c r="R64" s="239"/>
      <c r="S64" s="239"/>
      <c r="T64" s="239"/>
      <c r="U64" s="239"/>
      <c r="V64" s="239"/>
      <c r="W64" s="239"/>
      <c r="X64" s="239"/>
      <c r="Y64" s="239"/>
      <c r="Z64" s="239"/>
      <c r="AA64" s="239"/>
      <c r="AB64" s="239"/>
    </row>
    <row r="65" spans="1:31" s="2" customFormat="1" ht="12.75" x14ac:dyDescent="0.2">
      <c r="A65" s="246"/>
      <c r="B65" s="247"/>
      <c r="C65" s="246"/>
      <c r="D65" s="270" t="s">
        <v>51</v>
      </c>
      <c r="E65" s="276"/>
      <c r="F65" s="276"/>
      <c r="G65" s="270" t="s">
        <v>52</v>
      </c>
      <c r="H65" s="276"/>
      <c r="I65" s="276"/>
      <c r="J65" s="276"/>
      <c r="K65" s="276"/>
      <c r="L65" s="248"/>
      <c r="M65" s="249"/>
      <c r="N65" s="249"/>
      <c r="O65" s="249"/>
      <c r="P65" s="249"/>
      <c r="Q65" s="249"/>
      <c r="R65" s="249"/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7"/>
      <c r="AD65" s="27"/>
      <c r="AE65" s="27"/>
    </row>
    <row r="66" spans="1:31" x14ac:dyDescent="0.2">
      <c r="A66" s="239"/>
      <c r="B66" s="242"/>
      <c r="C66" s="239"/>
      <c r="D66" s="239"/>
      <c r="E66" s="239"/>
      <c r="F66" s="239"/>
      <c r="G66" s="239"/>
      <c r="H66" s="239"/>
      <c r="I66" s="239"/>
      <c r="J66" s="239"/>
      <c r="K66" s="239"/>
      <c r="L66" s="242"/>
      <c r="M66" s="239"/>
      <c r="N66" s="239"/>
      <c r="O66" s="239"/>
      <c r="P66" s="239"/>
      <c r="Q66" s="239"/>
      <c r="R66" s="239"/>
      <c r="S66" s="239"/>
      <c r="T66" s="239"/>
      <c r="U66" s="239"/>
      <c r="V66" s="239"/>
      <c r="W66" s="239"/>
      <c r="X66" s="239"/>
      <c r="Y66" s="239"/>
      <c r="Z66" s="239"/>
      <c r="AA66" s="239"/>
      <c r="AB66" s="239"/>
    </row>
    <row r="67" spans="1:31" x14ac:dyDescent="0.2">
      <c r="A67" s="239"/>
      <c r="B67" s="242"/>
      <c r="C67" s="239"/>
      <c r="D67" s="239"/>
      <c r="E67" s="239"/>
      <c r="F67" s="239"/>
      <c r="G67" s="239"/>
      <c r="H67" s="239"/>
      <c r="I67" s="239"/>
      <c r="J67" s="239"/>
      <c r="K67" s="239"/>
      <c r="L67" s="242"/>
      <c r="M67" s="239"/>
      <c r="N67" s="239"/>
      <c r="O67" s="239"/>
      <c r="P67" s="239"/>
      <c r="Q67" s="239"/>
      <c r="R67" s="239"/>
      <c r="S67" s="239"/>
      <c r="T67" s="239"/>
      <c r="U67" s="239"/>
      <c r="V67" s="239"/>
      <c r="W67" s="239"/>
      <c r="X67" s="239"/>
      <c r="Y67" s="239"/>
      <c r="Z67" s="239"/>
      <c r="AA67" s="239"/>
      <c r="AB67" s="239"/>
    </row>
    <row r="68" spans="1:31" x14ac:dyDescent="0.2">
      <c r="A68" s="239"/>
      <c r="B68" s="242"/>
      <c r="C68" s="239"/>
      <c r="D68" s="239"/>
      <c r="E68" s="239"/>
      <c r="F68" s="239"/>
      <c r="G68" s="239"/>
      <c r="H68" s="239"/>
      <c r="I68" s="239"/>
      <c r="J68" s="239"/>
      <c r="K68" s="239"/>
      <c r="L68" s="242"/>
      <c r="M68" s="239"/>
      <c r="N68" s="239"/>
      <c r="O68" s="239"/>
      <c r="P68" s="239"/>
      <c r="Q68" s="239"/>
      <c r="R68" s="239"/>
      <c r="S68" s="239"/>
      <c r="T68" s="239"/>
      <c r="U68" s="239"/>
      <c r="V68" s="239"/>
      <c r="W68" s="239"/>
      <c r="X68" s="239"/>
      <c r="Y68" s="239"/>
      <c r="Z68" s="239"/>
      <c r="AA68" s="239"/>
      <c r="AB68" s="239"/>
    </row>
    <row r="69" spans="1:31" x14ac:dyDescent="0.2">
      <c r="A69" s="239"/>
      <c r="B69" s="242"/>
      <c r="C69" s="239"/>
      <c r="D69" s="239"/>
      <c r="E69" s="239"/>
      <c r="F69" s="239"/>
      <c r="G69" s="239"/>
      <c r="H69" s="239"/>
      <c r="I69" s="239"/>
      <c r="J69" s="239"/>
      <c r="K69" s="239"/>
      <c r="L69" s="242"/>
      <c r="M69" s="239"/>
      <c r="N69" s="239"/>
      <c r="O69" s="239"/>
      <c r="P69" s="239"/>
      <c r="Q69" s="239"/>
      <c r="R69" s="239"/>
      <c r="S69" s="239"/>
      <c r="T69" s="239"/>
      <c r="U69" s="239"/>
      <c r="V69" s="239"/>
      <c r="W69" s="239"/>
      <c r="X69" s="239"/>
      <c r="Y69" s="239"/>
      <c r="Z69" s="239"/>
      <c r="AA69" s="239"/>
      <c r="AB69" s="239"/>
    </row>
    <row r="70" spans="1:31" x14ac:dyDescent="0.2">
      <c r="A70" s="239"/>
      <c r="B70" s="242"/>
      <c r="C70" s="239"/>
      <c r="D70" s="239"/>
      <c r="E70" s="239"/>
      <c r="F70" s="239"/>
      <c r="G70" s="239"/>
      <c r="H70" s="239"/>
      <c r="I70" s="239"/>
      <c r="J70" s="239"/>
      <c r="K70" s="239"/>
      <c r="L70" s="242"/>
      <c r="M70" s="239"/>
      <c r="N70" s="239"/>
      <c r="O70" s="239"/>
      <c r="P70" s="239"/>
      <c r="Q70" s="239"/>
      <c r="R70" s="239"/>
      <c r="S70" s="239"/>
      <c r="T70" s="239"/>
      <c r="U70" s="239"/>
      <c r="V70" s="239"/>
      <c r="W70" s="239"/>
      <c r="X70" s="239"/>
      <c r="Y70" s="239"/>
      <c r="Z70" s="239"/>
      <c r="AA70" s="239"/>
      <c r="AB70" s="239"/>
    </row>
    <row r="71" spans="1:31" x14ac:dyDescent="0.2">
      <c r="A71" s="239"/>
      <c r="B71" s="242"/>
      <c r="C71" s="239"/>
      <c r="D71" s="239"/>
      <c r="E71" s="239"/>
      <c r="F71" s="239"/>
      <c r="G71" s="239"/>
      <c r="H71" s="239"/>
      <c r="I71" s="239"/>
      <c r="J71" s="239"/>
      <c r="K71" s="239"/>
      <c r="L71" s="242"/>
      <c r="M71" s="239"/>
      <c r="N71" s="239"/>
      <c r="O71" s="239"/>
      <c r="P71" s="239"/>
      <c r="Q71" s="239"/>
      <c r="R71" s="239"/>
      <c r="S71" s="239"/>
      <c r="T71" s="239"/>
      <c r="U71" s="239"/>
      <c r="V71" s="239"/>
      <c r="W71" s="239"/>
      <c r="X71" s="239"/>
      <c r="Y71" s="239"/>
      <c r="Z71" s="239"/>
      <c r="AA71" s="239"/>
      <c r="AB71" s="239"/>
    </row>
    <row r="72" spans="1:31" x14ac:dyDescent="0.2">
      <c r="A72" s="239"/>
      <c r="B72" s="242"/>
      <c r="C72" s="239"/>
      <c r="D72" s="239"/>
      <c r="E72" s="239"/>
      <c r="F72" s="239"/>
      <c r="G72" s="239"/>
      <c r="H72" s="239"/>
      <c r="I72" s="239"/>
      <c r="J72" s="239"/>
      <c r="K72" s="239"/>
      <c r="L72" s="242"/>
      <c r="M72" s="239"/>
      <c r="N72" s="239"/>
      <c r="O72" s="239"/>
      <c r="P72" s="239"/>
      <c r="Q72" s="239"/>
      <c r="R72" s="239"/>
      <c r="S72" s="239"/>
      <c r="T72" s="239"/>
      <c r="U72" s="239"/>
      <c r="V72" s="239"/>
      <c r="W72" s="239"/>
      <c r="X72" s="239"/>
      <c r="Y72" s="239"/>
      <c r="Z72" s="239"/>
      <c r="AA72" s="239"/>
      <c r="AB72" s="239"/>
    </row>
    <row r="73" spans="1:31" x14ac:dyDescent="0.2">
      <c r="A73" s="239"/>
      <c r="B73" s="242"/>
      <c r="C73" s="239"/>
      <c r="D73" s="239"/>
      <c r="E73" s="239"/>
      <c r="F73" s="239"/>
      <c r="G73" s="239"/>
      <c r="H73" s="239"/>
      <c r="I73" s="239"/>
      <c r="J73" s="239"/>
      <c r="K73" s="239"/>
      <c r="L73" s="242"/>
      <c r="M73" s="239"/>
      <c r="N73" s="239"/>
      <c r="O73" s="239"/>
      <c r="P73" s="239"/>
      <c r="Q73" s="239"/>
      <c r="R73" s="239"/>
      <c r="S73" s="239"/>
      <c r="T73" s="239"/>
      <c r="U73" s="239"/>
      <c r="V73" s="239"/>
      <c r="W73" s="239"/>
      <c r="X73" s="239"/>
      <c r="Y73" s="239"/>
      <c r="Z73" s="239"/>
      <c r="AA73" s="239"/>
      <c r="AB73" s="239"/>
    </row>
    <row r="74" spans="1:31" x14ac:dyDescent="0.2">
      <c r="A74" s="239"/>
      <c r="B74" s="242"/>
      <c r="C74" s="239"/>
      <c r="D74" s="239"/>
      <c r="E74" s="239"/>
      <c r="F74" s="239"/>
      <c r="G74" s="239"/>
      <c r="H74" s="239"/>
      <c r="I74" s="239"/>
      <c r="J74" s="239"/>
      <c r="K74" s="239"/>
      <c r="L74" s="242"/>
      <c r="M74" s="239"/>
      <c r="N74" s="239"/>
      <c r="O74" s="239"/>
      <c r="P74" s="239"/>
      <c r="Q74" s="239"/>
      <c r="R74" s="239"/>
      <c r="S74" s="239"/>
      <c r="T74" s="239"/>
      <c r="U74" s="239"/>
      <c r="V74" s="239"/>
      <c r="W74" s="239"/>
      <c r="X74" s="239"/>
      <c r="Y74" s="239"/>
      <c r="Z74" s="239"/>
      <c r="AA74" s="239"/>
      <c r="AB74" s="239"/>
    </row>
    <row r="75" spans="1:31" x14ac:dyDescent="0.2">
      <c r="A75" s="239"/>
      <c r="B75" s="242"/>
      <c r="C75" s="239"/>
      <c r="D75" s="239"/>
      <c r="E75" s="239"/>
      <c r="F75" s="239"/>
      <c r="G75" s="239"/>
      <c r="H75" s="239"/>
      <c r="I75" s="239"/>
      <c r="J75" s="239"/>
      <c r="K75" s="239"/>
      <c r="L75" s="242"/>
      <c r="M75" s="239"/>
      <c r="N75" s="239"/>
      <c r="O75" s="239"/>
      <c r="P75" s="239"/>
      <c r="Q75" s="239"/>
      <c r="R75" s="239"/>
      <c r="S75" s="239"/>
      <c r="T75" s="239"/>
      <c r="U75" s="239"/>
      <c r="V75" s="239"/>
      <c r="W75" s="239"/>
      <c r="X75" s="239"/>
      <c r="Y75" s="239"/>
      <c r="Z75" s="239"/>
      <c r="AA75" s="239"/>
      <c r="AB75" s="239"/>
    </row>
    <row r="76" spans="1:31" s="2" customFormat="1" ht="12.75" x14ac:dyDescent="0.2">
      <c r="A76" s="246"/>
      <c r="B76" s="247"/>
      <c r="C76" s="246"/>
      <c r="D76" s="272" t="s">
        <v>49</v>
      </c>
      <c r="E76" s="273"/>
      <c r="F76" s="274" t="s">
        <v>50</v>
      </c>
      <c r="G76" s="272" t="s">
        <v>49</v>
      </c>
      <c r="H76" s="273"/>
      <c r="I76" s="273"/>
      <c r="J76" s="275" t="s">
        <v>50</v>
      </c>
      <c r="K76" s="273"/>
      <c r="L76" s="248"/>
      <c r="M76" s="249"/>
      <c r="N76" s="249"/>
      <c r="O76" s="249"/>
      <c r="P76" s="249"/>
      <c r="Q76" s="249"/>
      <c r="R76" s="249"/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7"/>
      <c r="AD76" s="27"/>
      <c r="AE76" s="27"/>
    </row>
    <row r="77" spans="1:31" s="2" customFormat="1" ht="14.45" customHeight="1" x14ac:dyDescent="0.2">
      <c r="A77" s="246"/>
      <c r="B77" s="277"/>
      <c r="C77" s="278"/>
      <c r="D77" s="278"/>
      <c r="E77" s="278"/>
      <c r="F77" s="278"/>
      <c r="G77" s="278"/>
      <c r="H77" s="278"/>
      <c r="I77" s="278"/>
      <c r="J77" s="278"/>
      <c r="K77" s="278"/>
      <c r="L77" s="248"/>
      <c r="M77" s="249"/>
      <c r="N77" s="249"/>
      <c r="O77" s="249"/>
      <c r="P77" s="249"/>
      <c r="Q77" s="249"/>
      <c r="R77" s="249"/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7"/>
      <c r="AD77" s="27"/>
      <c r="AE77" s="27"/>
    </row>
    <row r="78" spans="1:31" x14ac:dyDescent="0.2">
      <c r="A78" s="239"/>
      <c r="B78" s="239"/>
      <c r="C78" s="239"/>
      <c r="D78" s="239"/>
      <c r="E78" s="239"/>
      <c r="F78" s="239"/>
      <c r="G78" s="239"/>
      <c r="H78" s="239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  <c r="T78" s="239"/>
      <c r="U78" s="239"/>
      <c r="V78" s="239"/>
      <c r="W78" s="239"/>
      <c r="X78" s="239"/>
      <c r="Y78" s="239"/>
      <c r="Z78" s="239"/>
      <c r="AA78" s="239"/>
      <c r="AB78" s="239"/>
    </row>
    <row r="79" spans="1:31" x14ac:dyDescent="0.2">
      <c r="A79" s="239"/>
      <c r="B79" s="239"/>
      <c r="C79" s="239"/>
      <c r="D79" s="239"/>
      <c r="E79" s="239"/>
      <c r="F79" s="239"/>
      <c r="G79" s="239"/>
      <c r="H79" s="239"/>
      <c r="I79" s="239"/>
      <c r="J79" s="239"/>
      <c r="K79" s="239"/>
      <c r="L79" s="239"/>
      <c r="M79" s="239"/>
      <c r="N79" s="239"/>
      <c r="O79" s="239"/>
      <c r="P79" s="239"/>
      <c r="Q79" s="239"/>
      <c r="R79" s="239"/>
      <c r="S79" s="239"/>
      <c r="T79" s="239"/>
      <c r="U79" s="239"/>
      <c r="V79" s="239"/>
      <c r="W79" s="239"/>
      <c r="X79" s="239"/>
      <c r="Y79" s="239"/>
      <c r="Z79" s="239"/>
      <c r="AA79" s="239"/>
      <c r="AB79" s="239"/>
    </row>
    <row r="80" spans="1:31" x14ac:dyDescent="0.2">
      <c r="A80" s="239"/>
      <c r="B80" s="239"/>
      <c r="C80" s="239"/>
      <c r="D80" s="239"/>
      <c r="E80" s="239"/>
      <c r="F80" s="239"/>
      <c r="G80" s="239"/>
      <c r="H80" s="239"/>
      <c r="I80" s="239"/>
      <c r="J80" s="239"/>
      <c r="K80" s="239"/>
      <c r="L80" s="239"/>
      <c r="M80" s="239"/>
      <c r="N80" s="239"/>
      <c r="O80" s="239"/>
      <c r="P80" s="239"/>
      <c r="Q80" s="239"/>
      <c r="R80" s="239"/>
      <c r="S80" s="239"/>
      <c r="T80" s="239"/>
      <c r="U80" s="239"/>
      <c r="V80" s="239"/>
      <c r="W80" s="239"/>
      <c r="X80" s="239"/>
      <c r="Y80" s="239"/>
      <c r="Z80" s="239"/>
      <c r="AA80" s="239"/>
      <c r="AB80" s="239"/>
    </row>
    <row r="81" spans="1:47" s="2" customFormat="1" ht="7.15" customHeight="1" x14ac:dyDescent="0.2">
      <c r="A81" s="246"/>
      <c r="B81" s="279"/>
      <c r="C81" s="280"/>
      <c r="D81" s="280"/>
      <c r="E81" s="280"/>
      <c r="F81" s="280"/>
      <c r="G81" s="280"/>
      <c r="H81" s="280"/>
      <c r="I81" s="280"/>
      <c r="J81" s="280"/>
      <c r="K81" s="280"/>
      <c r="L81" s="248"/>
      <c r="M81" s="249"/>
      <c r="N81" s="249"/>
      <c r="O81" s="249"/>
      <c r="P81" s="249"/>
      <c r="Q81" s="249"/>
      <c r="R81" s="249"/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7"/>
      <c r="AD81" s="27"/>
      <c r="AE81" s="27"/>
    </row>
    <row r="82" spans="1:47" s="2" customFormat="1" ht="25.15" customHeight="1" x14ac:dyDescent="0.2">
      <c r="A82" s="246"/>
      <c r="B82" s="247"/>
      <c r="C82" s="243" t="s">
        <v>97</v>
      </c>
      <c r="D82" s="246"/>
      <c r="E82" s="246"/>
      <c r="F82" s="246"/>
      <c r="G82" s="246"/>
      <c r="H82" s="246"/>
      <c r="I82" s="246"/>
      <c r="J82" s="246"/>
      <c r="K82" s="246"/>
      <c r="L82" s="248"/>
      <c r="M82" s="249"/>
      <c r="N82" s="249"/>
      <c r="O82" s="249"/>
      <c r="P82" s="249"/>
      <c r="Q82" s="249"/>
      <c r="R82" s="249"/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7"/>
      <c r="AD82" s="27"/>
      <c r="AE82" s="27"/>
    </row>
    <row r="83" spans="1:47" s="2" customFormat="1" ht="7.15" customHeight="1" x14ac:dyDescent="0.2">
      <c r="A83" s="246"/>
      <c r="B83" s="247"/>
      <c r="C83" s="246"/>
      <c r="D83" s="246"/>
      <c r="E83" s="246"/>
      <c r="F83" s="246"/>
      <c r="G83" s="246"/>
      <c r="H83" s="246"/>
      <c r="I83" s="246"/>
      <c r="J83" s="246"/>
      <c r="K83" s="246"/>
      <c r="L83" s="248"/>
      <c r="M83" s="249"/>
      <c r="N83" s="249"/>
      <c r="O83" s="249"/>
      <c r="P83" s="249"/>
      <c r="Q83" s="249"/>
      <c r="R83" s="249"/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7"/>
      <c r="AD83" s="27"/>
      <c r="AE83" s="27"/>
    </row>
    <row r="84" spans="1:47" s="2" customFormat="1" ht="12" customHeight="1" x14ac:dyDescent="0.2">
      <c r="A84" s="246"/>
      <c r="B84" s="247"/>
      <c r="C84" s="245" t="s">
        <v>16</v>
      </c>
      <c r="D84" s="246"/>
      <c r="E84" s="246"/>
      <c r="F84" s="246"/>
      <c r="G84" s="246"/>
      <c r="H84" s="246"/>
      <c r="I84" s="246"/>
      <c r="J84" s="246"/>
      <c r="K84" s="246"/>
      <c r="L84" s="248"/>
      <c r="M84" s="249"/>
      <c r="N84" s="249"/>
      <c r="O84" s="249"/>
      <c r="P84" s="249"/>
      <c r="Q84" s="249"/>
      <c r="R84" s="249"/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7"/>
      <c r="AD84" s="27"/>
      <c r="AE84" s="27"/>
    </row>
    <row r="85" spans="1:47" s="2" customFormat="1" ht="16.5" customHeight="1" x14ac:dyDescent="0.2">
      <c r="A85" s="246"/>
      <c r="B85" s="247"/>
      <c r="C85" s="246"/>
      <c r="D85" s="246"/>
      <c r="E85" s="386" t="str">
        <f>E7</f>
        <v>Most DLH-01M a oprava místní komunikace ul. Hlavní, Dlouhoňovice</v>
      </c>
      <c r="F85" s="387"/>
      <c r="G85" s="387"/>
      <c r="H85" s="387"/>
      <c r="I85" s="246"/>
      <c r="J85" s="246"/>
      <c r="K85" s="246"/>
      <c r="L85" s="248"/>
      <c r="M85" s="249"/>
      <c r="N85" s="249"/>
      <c r="O85" s="249"/>
      <c r="P85" s="249"/>
      <c r="Q85" s="249"/>
      <c r="R85" s="249"/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7"/>
      <c r="AD85" s="27"/>
      <c r="AE85" s="27"/>
    </row>
    <row r="86" spans="1:47" s="2" customFormat="1" ht="12" customHeight="1" x14ac:dyDescent="0.2">
      <c r="A86" s="246"/>
      <c r="B86" s="247"/>
      <c r="C86" s="245" t="s">
        <v>95</v>
      </c>
      <c r="D86" s="246"/>
      <c r="E86" s="246"/>
      <c r="F86" s="246"/>
      <c r="G86" s="246"/>
      <c r="H86" s="246"/>
      <c r="I86" s="246"/>
      <c r="J86" s="246"/>
      <c r="K86" s="246"/>
      <c r="L86" s="248"/>
      <c r="M86" s="249"/>
      <c r="N86" s="249"/>
      <c r="O86" s="249"/>
      <c r="P86" s="249"/>
      <c r="Q86" s="249"/>
      <c r="R86" s="249"/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7"/>
      <c r="AD86" s="27"/>
      <c r="AE86" s="27"/>
    </row>
    <row r="87" spans="1:47" s="2" customFormat="1" ht="16.5" customHeight="1" x14ac:dyDescent="0.2">
      <c r="A87" s="246"/>
      <c r="B87" s="247"/>
      <c r="C87" s="246"/>
      <c r="D87" s="246"/>
      <c r="E87" s="384" t="str">
        <f>E9</f>
        <v>SO 201 - Most DLH-01M</v>
      </c>
      <c r="F87" s="385"/>
      <c r="G87" s="385"/>
      <c r="H87" s="385"/>
      <c r="I87" s="246"/>
      <c r="J87" s="246"/>
      <c r="K87" s="246"/>
      <c r="L87" s="248"/>
      <c r="M87" s="249"/>
      <c r="N87" s="249"/>
      <c r="O87" s="249"/>
      <c r="P87" s="249"/>
      <c r="Q87" s="249"/>
      <c r="R87" s="249"/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7"/>
      <c r="AD87" s="27"/>
      <c r="AE87" s="27"/>
    </row>
    <row r="88" spans="1:47" s="2" customFormat="1" ht="7.15" customHeight="1" x14ac:dyDescent="0.2">
      <c r="A88" s="246"/>
      <c r="B88" s="247"/>
      <c r="C88" s="246"/>
      <c r="D88" s="246"/>
      <c r="E88" s="246"/>
      <c r="F88" s="246"/>
      <c r="G88" s="246"/>
      <c r="H88" s="246"/>
      <c r="I88" s="246"/>
      <c r="J88" s="246"/>
      <c r="K88" s="246"/>
      <c r="L88" s="248"/>
      <c r="M88" s="249"/>
      <c r="N88" s="249"/>
      <c r="O88" s="249"/>
      <c r="P88" s="249"/>
      <c r="Q88" s="249"/>
      <c r="R88" s="249"/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7"/>
      <c r="AD88" s="27"/>
      <c r="AE88" s="27"/>
    </row>
    <row r="89" spans="1:47" s="2" customFormat="1" ht="12" customHeight="1" x14ac:dyDescent="0.2">
      <c r="A89" s="246"/>
      <c r="B89" s="247"/>
      <c r="C89" s="245" t="s">
        <v>20</v>
      </c>
      <c r="D89" s="246"/>
      <c r="E89" s="246"/>
      <c r="F89" s="250" t="str">
        <f>F12</f>
        <v xml:space="preserve"> </v>
      </c>
      <c r="G89" s="246"/>
      <c r="H89" s="246"/>
      <c r="I89" s="245" t="s">
        <v>22</v>
      </c>
      <c r="J89" s="251" t="str">
        <f>IF(J12="","",J12)</f>
        <v>12. 6. 2020</v>
      </c>
      <c r="K89" s="246"/>
      <c r="L89" s="248"/>
      <c r="M89" s="249"/>
      <c r="N89" s="249"/>
      <c r="O89" s="249"/>
      <c r="P89" s="249"/>
      <c r="Q89" s="249"/>
      <c r="R89" s="249"/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7"/>
      <c r="AD89" s="27"/>
      <c r="AE89" s="27"/>
    </row>
    <row r="90" spans="1:47" s="2" customFormat="1" ht="7.15" customHeight="1" x14ac:dyDescent="0.2">
      <c r="A90" s="246"/>
      <c r="B90" s="247"/>
      <c r="C90" s="246"/>
      <c r="D90" s="246"/>
      <c r="E90" s="246"/>
      <c r="F90" s="246"/>
      <c r="G90" s="246"/>
      <c r="H90" s="246"/>
      <c r="I90" s="246"/>
      <c r="J90" s="246"/>
      <c r="K90" s="246"/>
      <c r="L90" s="248"/>
      <c r="M90" s="249"/>
      <c r="N90" s="249"/>
      <c r="O90" s="249"/>
      <c r="P90" s="249"/>
      <c r="Q90" s="249"/>
      <c r="R90" s="249"/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7"/>
      <c r="AD90" s="27"/>
      <c r="AE90" s="27"/>
    </row>
    <row r="91" spans="1:47" s="2" customFormat="1" ht="15.2" customHeight="1" x14ac:dyDescent="0.2">
      <c r="A91" s="246"/>
      <c r="B91" s="247"/>
      <c r="C91" s="245" t="s">
        <v>24</v>
      </c>
      <c r="D91" s="246"/>
      <c r="E91" s="246"/>
      <c r="F91" s="250" t="str">
        <f>E15</f>
        <v xml:space="preserve"> </v>
      </c>
      <c r="G91" s="246"/>
      <c r="H91" s="246"/>
      <c r="I91" s="245" t="s">
        <v>29</v>
      </c>
      <c r="J91" s="281">
        <f>E21</f>
        <v>0</v>
      </c>
      <c r="K91" s="246"/>
      <c r="L91" s="248"/>
      <c r="M91" s="249"/>
      <c r="N91" s="249"/>
      <c r="O91" s="249"/>
      <c r="P91" s="249"/>
      <c r="Q91" s="249"/>
      <c r="R91" s="249"/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7"/>
      <c r="AD91" s="27"/>
      <c r="AE91" s="27"/>
    </row>
    <row r="92" spans="1:47" s="2" customFormat="1" ht="15.2" customHeight="1" x14ac:dyDescent="0.2">
      <c r="A92" s="246"/>
      <c r="B92" s="247"/>
      <c r="C92" s="245" t="s">
        <v>27</v>
      </c>
      <c r="D92" s="246"/>
      <c r="E92" s="246"/>
      <c r="F92" s="250" t="str">
        <f>IF(E18="","",E18)</f>
        <v>Vyplň údaj</v>
      </c>
      <c r="G92" s="246"/>
      <c r="H92" s="246"/>
      <c r="I92" s="245" t="s">
        <v>31</v>
      </c>
      <c r="J92" s="281" t="str">
        <f>E24</f>
        <v xml:space="preserve"> </v>
      </c>
      <c r="K92" s="246"/>
      <c r="L92" s="248"/>
      <c r="M92" s="249"/>
      <c r="N92" s="249"/>
      <c r="O92" s="249"/>
      <c r="P92" s="249"/>
      <c r="Q92" s="249"/>
      <c r="R92" s="249"/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7"/>
      <c r="AD92" s="27"/>
      <c r="AE92" s="27"/>
    </row>
    <row r="93" spans="1:47" s="2" customFormat="1" ht="10.15" customHeight="1" x14ac:dyDescent="0.2">
      <c r="A93" s="246"/>
      <c r="B93" s="247"/>
      <c r="C93" s="246"/>
      <c r="D93" s="246"/>
      <c r="E93" s="246"/>
      <c r="F93" s="246"/>
      <c r="G93" s="246"/>
      <c r="H93" s="246"/>
      <c r="I93" s="246"/>
      <c r="J93" s="246"/>
      <c r="K93" s="246"/>
      <c r="L93" s="248"/>
      <c r="M93" s="249"/>
      <c r="N93" s="249"/>
      <c r="O93" s="249"/>
      <c r="P93" s="249"/>
      <c r="Q93" s="249"/>
      <c r="R93" s="249"/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7"/>
      <c r="AD93" s="27"/>
      <c r="AE93" s="27"/>
    </row>
    <row r="94" spans="1:47" s="2" customFormat="1" ht="29.25" customHeight="1" x14ac:dyDescent="0.2">
      <c r="A94" s="246"/>
      <c r="B94" s="247"/>
      <c r="C94" s="282" t="s">
        <v>98</v>
      </c>
      <c r="D94" s="263"/>
      <c r="E94" s="263"/>
      <c r="F94" s="263"/>
      <c r="G94" s="263"/>
      <c r="H94" s="263"/>
      <c r="I94" s="263"/>
      <c r="J94" s="283" t="s">
        <v>99</v>
      </c>
      <c r="K94" s="263"/>
      <c r="L94" s="248"/>
      <c r="M94" s="249"/>
      <c r="N94" s="249"/>
      <c r="O94" s="249"/>
      <c r="P94" s="249"/>
      <c r="Q94" s="249"/>
      <c r="R94" s="249"/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7"/>
      <c r="AD94" s="27"/>
      <c r="AE94" s="27"/>
    </row>
    <row r="95" spans="1:47" s="2" customFormat="1" ht="10.15" customHeight="1" x14ac:dyDescent="0.2">
      <c r="A95" s="246"/>
      <c r="B95" s="247"/>
      <c r="C95" s="246"/>
      <c r="D95" s="246"/>
      <c r="E95" s="246"/>
      <c r="F95" s="246"/>
      <c r="G95" s="246"/>
      <c r="H95" s="246"/>
      <c r="I95" s="246"/>
      <c r="J95" s="246"/>
      <c r="K95" s="246"/>
      <c r="L95" s="248"/>
      <c r="M95" s="249"/>
      <c r="N95" s="249"/>
      <c r="O95" s="249"/>
      <c r="P95" s="249"/>
      <c r="Q95" s="249"/>
      <c r="R95" s="249"/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7"/>
      <c r="AD95" s="27"/>
      <c r="AE95" s="27"/>
    </row>
    <row r="96" spans="1:47" s="2" customFormat="1" ht="22.9" customHeight="1" x14ac:dyDescent="0.2">
      <c r="A96" s="246"/>
      <c r="B96" s="247"/>
      <c r="C96" s="284" t="s">
        <v>100</v>
      </c>
      <c r="D96" s="246"/>
      <c r="E96" s="246"/>
      <c r="F96" s="246"/>
      <c r="G96" s="246"/>
      <c r="H96" s="246"/>
      <c r="I96" s="246"/>
      <c r="J96" s="258">
        <f>J128</f>
        <v>0</v>
      </c>
      <c r="K96" s="246"/>
      <c r="L96" s="248"/>
      <c r="M96" s="249"/>
      <c r="N96" s="249"/>
      <c r="O96" s="249"/>
      <c r="P96" s="249"/>
      <c r="Q96" s="249"/>
      <c r="R96" s="249"/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7"/>
      <c r="AD96" s="27"/>
      <c r="AE96" s="27"/>
      <c r="AU96" s="14" t="s">
        <v>101</v>
      </c>
    </row>
    <row r="97" spans="1:31" s="9" customFormat="1" ht="25.15" customHeight="1" x14ac:dyDescent="0.2">
      <c r="A97" s="285"/>
      <c r="B97" s="286"/>
      <c r="C97" s="285"/>
      <c r="D97" s="287" t="s">
        <v>460</v>
      </c>
      <c r="E97" s="288"/>
      <c r="F97" s="288"/>
      <c r="G97" s="288"/>
      <c r="H97" s="288"/>
      <c r="I97" s="288"/>
      <c r="J97" s="289">
        <f>J129</f>
        <v>0</v>
      </c>
      <c r="K97" s="285"/>
      <c r="L97" s="286"/>
      <c r="M97" s="285"/>
      <c r="N97" s="285"/>
      <c r="O97" s="285"/>
      <c r="P97" s="285"/>
      <c r="Q97" s="285"/>
      <c r="R97" s="285"/>
      <c r="S97" s="285"/>
      <c r="T97" s="285"/>
      <c r="U97" s="285"/>
      <c r="V97" s="285"/>
      <c r="W97" s="285"/>
      <c r="X97" s="285"/>
      <c r="Y97" s="285"/>
      <c r="Z97" s="285"/>
      <c r="AA97" s="285"/>
      <c r="AB97" s="285"/>
    </row>
    <row r="98" spans="1:31" s="9" customFormat="1" ht="25.15" customHeight="1" x14ac:dyDescent="0.2">
      <c r="A98" s="285"/>
      <c r="B98" s="286"/>
      <c r="C98" s="285"/>
      <c r="D98" s="287" t="s">
        <v>461</v>
      </c>
      <c r="E98" s="288"/>
      <c r="F98" s="288"/>
      <c r="G98" s="288"/>
      <c r="H98" s="288"/>
      <c r="I98" s="288"/>
      <c r="J98" s="289">
        <f>J138</f>
        <v>0</v>
      </c>
      <c r="K98" s="285"/>
      <c r="L98" s="286"/>
      <c r="M98" s="285"/>
      <c r="N98" s="285"/>
      <c r="O98" s="285"/>
      <c r="P98" s="285"/>
      <c r="Q98" s="285"/>
      <c r="R98" s="285"/>
      <c r="S98" s="285"/>
      <c r="T98" s="285"/>
      <c r="U98" s="285"/>
      <c r="V98" s="285"/>
      <c r="W98" s="285"/>
      <c r="X98" s="285"/>
      <c r="Y98" s="285"/>
      <c r="Z98" s="285"/>
      <c r="AA98" s="285"/>
      <c r="AB98" s="285"/>
    </row>
    <row r="99" spans="1:31" s="9" customFormat="1" ht="25.15" customHeight="1" x14ac:dyDescent="0.2">
      <c r="A99" s="285"/>
      <c r="B99" s="286"/>
      <c r="C99" s="285"/>
      <c r="D99" s="287" t="s">
        <v>462</v>
      </c>
      <c r="E99" s="288"/>
      <c r="F99" s="288"/>
      <c r="G99" s="288"/>
      <c r="H99" s="288"/>
      <c r="I99" s="288"/>
      <c r="J99" s="289">
        <f>J163</f>
        <v>0</v>
      </c>
      <c r="K99" s="285"/>
      <c r="L99" s="286"/>
      <c r="M99" s="285"/>
      <c r="N99" s="285"/>
      <c r="O99" s="285"/>
      <c r="P99" s="285"/>
      <c r="Q99" s="285"/>
      <c r="R99" s="285"/>
      <c r="S99" s="285"/>
      <c r="T99" s="285"/>
      <c r="U99" s="285"/>
      <c r="V99" s="285"/>
      <c r="W99" s="285"/>
      <c r="X99" s="285"/>
      <c r="Y99" s="285"/>
      <c r="Z99" s="285"/>
      <c r="AA99" s="285"/>
      <c r="AB99" s="285"/>
    </row>
    <row r="100" spans="1:31" s="9" customFormat="1" ht="25.15" customHeight="1" x14ac:dyDescent="0.2">
      <c r="A100" s="285"/>
      <c r="B100" s="286"/>
      <c r="C100" s="285"/>
      <c r="D100" s="287" t="s">
        <v>463</v>
      </c>
      <c r="E100" s="288"/>
      <c r="F100" s="288"/>
      <c r="G100" s="288"/>
      <c r="H100" s="288"/>
      <c r="I100" s="288"/>
      <c r="J100" s="289">
        <f>J172</f>
        <v>0</v>
      </c>
      <c r="K100" s="285"/>
      <c r="L100" s="286"/>
      <c r="M100" s="285"/>
      <c r="N100" s="285"/>
      <c r="O100" s="285"/>
      <c r="P100" s="285"/>
      <c r="Q100" s="285"/>
      <c r="R100" s="285"/>
      <c r="S100" s="285"/>
      <c r="T100" s="285"/>
      <c r="U100" s="285"/>
      <c r="V100" s="285"/>
      <c r="W100" s="285"/>
      <c r="X100" s="285"/>
      <c r="Y100" s="285"/>
      <c r="Z100" s="285"/>
      <c r="AA100" s="285"/>
      <c r="AB100" s="285"/>
    </row>
    <row r="101" spans="1:31" s="9" customFormat="1" ht="25.15" customHeight="1" x14ac:dyDescent="0.2">
      <c r="A101" s="285"/>
      <c r="B101" s="286"/>
      <c r="C101" s="285"/>
      <c r="D101" s="287" t="s">
        <v>464</v>
      </c>
      <c r="E101" s="288"/>
      <c r="F101" s="288"/>
      <c r="G101" s="288"/>
      <c r="H101" s="288"/>
      <c r="I101" s="288"/>
      <c r="J101" s="289">
        <f>J175</f>
        <v>0</v>
      </c>
      <c r="K101" s="285"/>
      <c r="L101" s="286"/>
      <c r="M101" s="285"/>
      <c r="N101" s="285"/>
      <c r="O101" s="285"/>
      <c r="P101" s="285"/>
      <c r="Q101" s="285"/>
      <c r="R101" s="285"/>
      <c r="S101" s="285"/>
      <c r="T101" s="285"/>
      <c r="U101" s="285"/>
      <c r="V101" s="285"/>
      <c r="W101" s="285"/>
      <c r="X101" s="285"/>
      <c r="Y101" s="285"/>
      <c r="Z101" s="285"/>
      <c r="AA101" s="285"/>
      <c r="AB101" s="285"/>
    </row>
    <row r="102" spans="1:31" s="9" customFormat="1" ht="25.15" customHeight="1" x14ac:dyDescent="0.2">
      <c r="A102" s="285"/>
      <c r="B102" s="286"/>
      <c r="C102" s="285"/>
      <c r="D102" s="287" t="s">
        <v>465</v>
      </c>
      <c r="E102" s="288"/>
      <c r="F102" s="288"/>
      <c r="G102" s="288"/>
      <c r="H102" s="288"/>
      <c r="I102" s="288"/>
      <c r="J102" s="289">
        <f>J178</f>
        <v>0</v>
      </c>
      <c r="K102" s="285"/>
      <c r="L102" s="286"/>
      <c r="M102" s="285"/>
      <c r="N102" s="285"/>
      <c r="O102" s="285"/>
      <c r="P102" s="285"/>
      <c r="Q102" s="285"/>
      <c r="R102" s="285"/>
      <c r="S102" s="285"/>
      <c r="T102" s="285"/>
      <c r="U102" s="285"/>
      <c r="V102" s="285"/>
      <c r="W102" s="285"/>
      <c r="X102" s="285"/>
      <c r="Y102" s="285"/>
      <c r="Z102" s="285"/>
      <c r="AA102" s="285"/>
      <c r="AB102" s="285"/>
    </row>
    <row r="103" spans="1:31" s="9" customFormat="1" ht="25.15" customHeight="1" x14ac:dyDescent="0.2">
      <c r="A103" s="285"/>
      <c r="B103" s="286"/>
      <c r="C103" s="285"/>
      <c r="D103" s="287" t="s">
        <v>466</v>
      </c>
      <c r="E103" s="288"/>
      <c r="F103" s="288"/>
      <c r="G103" s="288"/>
      <c r="H103" s="288"/>
      <c r="I103" s="288"/>
      <c r="J103" s="289">
        <f>J181</f>
        <v>0</v>
      </c>
      <c r="K103" s="285"/>
      <c r="L103" s="286"/>
      <c r="M103" s="285"/>
      <c r="N103" s="285"/>
      <c r="O103" s="285"/>
      <c r="P103" s="285"/>
      <c r="Q103" s="285"/>
      <c r="R103" s="285"/>
      <c r="S103" s="285"/>
      <c r="T103" s="285"/>
      <c r="U103" s="285"/>
      <c r="V103" s="285"/>
      <c r="W103" s="285"/>
      <c r="X103" s="285"/>
      <c r="Y103" s="285"/>
      <c r="Z103" s="285"/>
      <c r="AA103" s="285"/>
      <c r="AB103" s="285"/>
    </row>
    <row r="104" spans="1:31" s="9" customFormat="1" ht="25.15" customHeight="1" x14ac:dyDescent="0.2">
      <c r="A104" s="285"/>
      <c r="B104" s="286"/>
      <c r="C104" s="285"/>
      <c r="D104" s="287" t="s">
        <v>467</v>
      </c>
      <c r="E104" s="288"/>
      <c r="F104" s="288"/>
      <c r="G104" s="288"/>
      <c r="H104" s="288"/>
      <c r="I104" s="288"/>
      <c r="J104" s="289">
        <f>J189</f>
        <v>0</v>
      </c>
      <c r="K104" s="285"/>
      <c r="L104" s="286"/>
      <c r="M104" s="285"/>
      <c r="N104" s="285"/>
      <c r="O104" s="285"/>
      <c r="P104" s="285"/>
      <c r="Q104" s="285"/>
      <c r="R104" s="285"/>
      <c r="S104" s="285"/>
      <c r="T104" s="285"/>
      <c r="U104" s="285"/>
      <c r="V104" s="285"/>
      <c r="W104" s="285"/>
      <c r="X104" s="285"/>
      <c r="Y104" s="285"/>
      <c r="Z104" s="285"/>
      <c r="AA104" s="285"/>
      <c r="AB104" s="285"/>
    </row>
    <row r="105" spans="1:31" s="9" customFormat="1" ht="25.15" customHeight="1" x14ac:dyDescent="0.2">
      <c r="A105" s="285"/>
      <c r="B105" s="286"/>
      <c r="C105" s="285"/>
      <c r="D105" s="287" t="s">
        <v>468</v>
      </c>
      <c r="E105" s="288"/>
      <c r="F105" s="288"/>
      <c r="G105" s="288"/>
      <c r="H105" s="288"/>
      <c r="I105" s="288"/>
      <c r="J105" s="289">
        <f>J191</f>
        <v>0</v>
      </c>
      <c r="K105" s="285"/>
      <c r="L105" s="286"/>
      <c r="M105" s="285"/>
      <c r="N105" s="285"/>
      <c r="O105" s="285"/>
      <c r="P105" s="285"/>
      <c r="Q105" s="285"/>
      <c r="R105" s="285"/>
      <c r="S105" s="285"/>
      <c r="T105" s="285"/>
      <c r="U105" s="285"/>
      <c r="V105" s="285"/>
      <c r="W105" s="285"/>
      <c r="X105" s="285"/>
      <c r="Y105" s="285"/>
      <c r="Z105" s="285"/>
      <c r="AA105" s="285"/>
      <c r="AB105" s="285"/>
    </row>
    <row r="106" spans="1:31" s="9" customFormat="1" ht="25.15" customHeight="1" x14ac:dyDescent="0.2">
      <c r="A106" s="285"/>
      <c r="B106" s="286"/>
      <c r="C106" s="285"/>
      <c r="D106" s="287" t="s">
        <v>469</v>
      </c>
      <c r="E106" s="288"/>
      <c r="F106" s="288"/>
      <c r="G106" s="288"/>
      <c r="H106" s="288"/>
      <c r="I106" s="288"/>
      <c r="J106" s="289">
        <f>J193</f>
        <v>0</v>
      </c>
      <c r="K106" s="285"/>
      <c r="L106" s="286"/>
      <c r="M106" s="285"/>
      <c r="N106" s="285"/>
      <c r="O106" s="285"/>
      <c r="P106" s="285"/>
      <c r="Q106" s="285"/>
      <c r="R106" s="285"/>
      <c r="S106" s="285"/>
      <c r="T106" s="285"/>
      <c r="U106" s="285"/>
      <c r="V106" s="285"/>
      <c r="W106" s="285"/>
      <c r="X106" s="285"/>
      <c r="Y106" s="285"/>
      <c r="Z106" s="285"/>
      <c r="AA106" s="285"/>
      <c r="AB106" s="285"/>
    </row>
    <row r="107" spans="1:31" s="9" customFormat="1" ht="25.15" customHeight="1" x14ac:dyDescent="0.2">
      <c r="A107" s="285"/>
      <c r="B107" s="286"/>
      <c r="C107" s="285"/>
      <c r="D107" s="287" t="s">
        <v>470</v>
      </c>
      <c r="E107" s="288"/>
      <c r="F107" s="288"/>
      <c r="G107" s="288"/>
      <c r="H107" s="288"/>
      <c r="I107" s="288"/>
      <c r="J107" s="289">
        <f>J195</f>
        <v>0</v>
      </c>
      <c r="K107" s="285"/>
      <c r="L107" s="286"/>
      <c r="M107" s="285"/>
      <c r="N107" s="285"/>
      <c r="O107" s="285"/>
      <c r="P107" s="285"/>
      <c r="Q107" s="285"/>
      <c r="R107" s="285"/>
      <c r="S107" s="285"/>
      <c r="T107" s="285"/>
      <c r="U107" s="285"/>
      <c r="V107" s="285"/>
      <c r="W107" s="285"/>
      <c r="X107" s="285"/>
      <c r="Y107" s="285"/>
      <c r="Z107" s="285"/>
      <c r="AA107" s="285"/>
      <c r="AB107" s="285"/>
    </row>
    <row r="108" spans="1:31" s="9" customFormat="1" ht="25.15" customHeight="1" x14ac:dyDescent="0.2">
      <c r="A108" s="285"/>
      <c r="B108" s="286"/>
      <c r="C108" s="285"/>
      <c r="D108" s="287" t="s">
        <v>471</v>
      </c>
      <c r="E108" s="288"/>
      <c r="F108" s="288"/>
      <c r="G108" s="288"/>
      <c r="H108" s="288"/>
      <c r="I108" s="288"/>
      <c r="J108" s="289">
        <f>J197</f>
        <v>0</v>
      </c>
      <c r="K108" s="285"/>
      <c r="L108" s="286"/>
      <c r="M108" s="285"/>
      <c r="N108" s="285"/>
      <c r="O108" s="285"/>
      <c r="P108" s="285"/>
      <c r="Q108" s="285"/>
      <c r="R108" s="285"/>
      <c r="S108" s="285"/>
      <c r="T108" s="285"/>
      <c r="U108" s="285"/>
      <c r="V108" s="285"/>
      <c r="W108" s="285"/>
      <c r="X108" s="285"/>
      <c r="Y108" s="285"/>
      <c r="Z108" s="285"/>
      <c r="AA108" s="285"/>
      <c r="AB108" s="285"/>
    </row>
    <row r="109" spans="1:31" s="2" customFormat="1" ht="21.75" customHeight="1" x14ac:dyDescent="0.2">
      <c r="A109" s="246"/>
      <c r="B109" s="247"/>
      <c r="C109" s="246"/>
      <c r="D109" s="246"/>
      <c r="E109" s="246"/>
      <c r="F109" s="246"/>
      <c r="G109" s="246"/>
      <c r="H109" s="246"/>
      <c r="I109" s="246"/>
      <c r="J109" s="246"/>
      <c r="K109" s="246"/>
      <c r="L109" s="248"/>
      <c r="M109" s="249"/>
      <c r="N109" s="249"/>
      <c r="O109" s="249"/>
      <c r="P109" s="249"/>
      <c r="Q109" s="249"/>
      <c r="R109" s="249"/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7"/>
      <c r="AD109" s="27"/>
      <c r="AE109" s="27"/>
    </row>
    <row r="110" spans="1:31" s="2" customFormat="1" ht="7.15" customHeight="1" x14ac:dyDescent="0.2">
      <c r="A110" s="246"/>
      <c r="B110" s="277"/>
      <c r="C110" s="278"/>
      <c r="D110" s="278"/>
      <c r="E110" s="278"/>
      <c r="F110" s="278"/>
      <c r="G110" s="278"/>
      <c r="H110" s="278"/>
      <c r="I110" s="278"/>
      <c r="J110" s="278"/>
      <c r="K110" s="278"/>
      <c r="L110" s="248"/>
      <c r="M110" s="249"/>
      <c r="N110" s="249"/>
      <c r="O110" s="249"/>
      <c r="P110" s="249"/>
      <c r="Q110" s="249"/>
      <c r="R110" s="249"/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7"/>
      <c r="AD110" s="27"/>
      <c r="AE110" s="27"/>
    </row>
    <row r="111" spans="1:31" x14ac:dyDescent="0.2">
      <c r="A111" s="239"/>
      <c r="B111" s="239"/>
      <c r="C111" s="239"/>
      <c r="D111" s="239"/>
      <c r="E111" s="239"/>
      <c r="F111" s="239"/>
      <c r="G111" s="239"/>
      <c r="H111" s="239"/>
      <c r="I111" s="239"/>
      <c r="J111" s="239"/>
      <c r="K111" s="239"/>
      <c r="L111" s="239"/>
      <c r="M111" s="239"/>
      <c r="N111" s="239"/>
      <c r="O111" s="239"/>
      <c r="P111" s="239"/>
      <c r="Q111" s="239"/>
      <c r="R111" s="239"/>
      <c r="S111" s="239"/>
      <c r="T111" s="239"/>
      <c r="U111" s="239"/>
      <c r="V111" s="239"/>
      <c r="W111" s="239"/>
      <c r="X111" s="239"/>
      <c r="Y111" s="239"/>
      <c r="Z111" s="239"/>
      <c r="AA111" s="239"/>
      <c r="AB111" s="239"/>
    </row>
    <row r="112" spans="1:31" x14ac:dyDescent="0.2">
      <c r="A112" s="239"/>
      <c r="B112" s="239"/>
      <c r="C112" s="239"/>
      <c r="D112" s="239"/>
      <c r="E112" s="239"/>
      <c r="F112" s="239"/>
      <c r="G112" s="239"/>
      <c r="H112" s="239"/>
      <c r="I112" s="239"/>
      <c r="J112" s="239"/>
      <c r="K112" s="239"/>
      <c r="L112" s="239"/>
      <c r="M112" s="239"/>
      <c r="N112" s="239"/>
      <c r="O112" s="239"/>
      <c r="P112" s="239"/>
      <c r="Q112" s="239"/>
      <c r="R112" s="239"/>
      <c r="S112" s="239"/>
      <c r="T112" s="239"/>
      <c r="U112" s="239"/>
      <c r="V112" s="239"/>
      <c r="W112" s="239"/>
      <c r="X112" s="239"/>
      <c r="Y112" s="239"/>
      <c r="Z112" s="239"/>
      <c r="AA112" s="239"/>
      <c r="AB112" s="239"/>
    </row>
    <row r="113" spans="1:63" x14ac:dyDescent="0.2">
      <c r="A113" s="239"/>
      <c r="B113" s="239"/>
      <c r="C113" s="239"/>
      <c r="D113" s="239"/>
      <c r="E113" s="239"/>
      <c r="F113" s="239"/>
      <c r="G113" s="239"/>
      <c r="H113" s="239"/>
      <c r="I113" s="239"/>
      <c r="J113" s="239"/>
      <c r="K113" s="239"/>
      <c r="L113" s="239"/>
      <c r="M113" s="239"/>
      <c r="N113" s="239"/>
      <c r="O113" s="239"/>
      <c r="P113" s="239"/>
      <c r="Q113" s="239"/>
      <c r="R113" s="239"/>
      <c r="S113" s="239"/>
      <c r="T113" s="239"/>
      <c r="U113" s="239"/>
      <c r="V113" s="239"/>
      <c r="W113" s="239"/>
      <c r="X113" s="239"/>
      <c r="Y113" s="239"/>
      <c r="Z113" s="239"/>
      <c r="AA113" s="239"/>
      <c r="AB113" s="239"/>
    </row>
    <row r="114" spans="1:63" s="2" customFormat="1" ht="7.15" customHeight="1" x14ac:dyDescent="0.2">
      <c r="A114" s="246"/>
      <c r="B114" s="279"/>
      <c r="C114" s="280"/>
      <c r="D114" s="280"/>
      <c r="E114" s="280"/>
      <c r="F114" s="280"/>
      <c r="G114" s="280"/>
      <c r="H114" s="280"/>
      <c r="I114" s="280"/>
      <c r="J114" s="280"/>
      <c r="K114" s="280"/>
      <c r="L114" s="248"/>
      <c r="M114" s="249"/>
      <c r="N114" s="249"/>
      <c r="O114" s="249"/>
      <c r="P114" s="249"/>
      <c r="Q114" s="249"/>
      <c r="R114" s="249"/>
      <c r="S114" s="246"/>
      <c r="T114" s="246"/>
      <c r="U114" s="246"/>
      <c r="V114" s="246"/>
      <c r="W114" s="246"/>
      <c r="X114" s="246"/>
      <c r="Y114" s="246"/>
      <c r="Z114" s="246"/>
      <c r="AA114" s="246"/>
      <c r="AB114" s="246"/>
      <c r="AC114" s="27"/>
      <c r="AD114" s="27"/>
      <c r="AE114" s="27"/>
    </row>
    <row r="115" spans="1:63" s="2" customFormat="1" ht="25.15" customHeight="1" x14ac:dyDescent="0.2">
      <c r="A115" s="246"/>
      <c r="B115" s="247"/>
      <c r="C115" s="243" t="s">
        <v>111</v>
      </c>
      <c r="D115" s="246"/>
      <c r="E115" s="246"/>
      <c r="F115" s="246"/>
      <c r="G115" s="246"/>
      <c r="H115" s="246"/>
      <c r="I115" s="246"/>
      <c r="J115" s="246"/>
      <c r="K115" s="246"/>
      <c r="L115" s="248"/>
      <c r="M115" s="249"/>
      <c r="N115" s="249"/>
      <c r="O115" s="249"/>
      <c r="P115" s="249"/>
      <c r="Q115" s="249"/>
      <c r="R115" s="249"/>
      <c r="S115" s="246"/>
      <c r="T115" s="246"/>
      <c r="U115" s="246"/>
      <c r="V115" s="246"/>
      <c r="W115" s="246"/>
      <c r="X115" s="246"/>
      <c r="Y115" s="246"/>
      <c r="Z115" s="246"/>
      <c r="AA115" s="246"/>
      <c r="AB115" s="246"/>
      <c r="AC115" s="27"/>
      <c r="AD115" s="27"/>
      <c r="AE115" s="27"/>
    </row>
    <row r="116" spans="1:63" s="2" customFormat="1" ht="7.15" customHeight="1" x14ac:dyDescent="0.2">
      <c r="A116" s="246"/>
      <c r="B116" s="247"/>
      <c r="C116" s="246"/>
      <c r="D116" s="246"/>
      <c r="E116" s="246"/>
      <c r="F116" s="246"/>
      <c r="G116" s="246"/>
      <c r="H116" s="246"/>
      <c r="I116" s="246"/>
      <c r="J116" s="246"/>
      <c r="K116" s="246"/>
      <c r="L116" s="248"/>
      <c r="M116" s="249"/>
      <c r="N116" s="249"/>
      <c r="O116" s="249"/>
      <c r="P116" s="249"/>
      <c r="Q116" s="249"/>
      <c r="R116" s="249"/>
      <c r="S116" s="246"/>
      <c r="T116" s="246"/>
      <c r="U116" s="246"/>
      <c r="V116" s="246"/>
      <c r="W116" s="246"/>
      <c r="X116" s="246"/>
      <c r="Y116" s="246"/>
      <c r="Z116" s="246"/>
      <c r="AA116" s="246"/>
      <c r="AB116" s="246"/>
      <c r="AC116" s="27"/>
      <c r="AD116" s="27"/>
      <c r="AE116" s="27"/>
    </row>
    <row r="117" spans="1:63" s="2" customFormat="1" ht="12" customHeight="1" x14ac:dyDescent="0.2">
      <c r="A117" s="246"/>
      <c r="B117" s="247"/>
      <c r="C117" s="245" t="s">
        <v>16</v>
      </c>
      <c r="D117" s="246"/>
      <c r="E117" s="246"/>
      <c r="F117" s="246"/>
      <c r="G117" s="246"/>
      <c r="H117" s="246"/>
      <c r="I117" s="246"/>
      <c r="J117" s="246"/>
      <c r="K117" s="246"/>
      <c r="L117" s="248"/>
      <c r="M117" s="249"/>
      <c r="N117" s="249"/>
      <c r="O117" s="249"/>
      <c r="P117" s="249"/>
      <c r="Q117" s="249"/>
      <c r="R117" s="249"/>
      <c r="S117" s="246"/>
      <c r="T117" s="246"/>
      <c r="U117" s="246"/>
      <c r="V117" s="246"/>
      <c r="W117" s="246"/>
      <c r="X117" s="246"/>
      <c r="Y117" s="246"/>
      <c r="Z117" s="246"/>
      <c r="AA117" s="246"/>
      <c r="AB117" s="246"/>
      <c r="AC117" s="27"/>
      <c r="AD117" s="27"/>
      <c r="AE117" s="27"/>
    </row>
    <row r="118" spans="1:63" s="2" customFormat="1" ht="16.5" customHeight="1" x14ac:dyDescent="0.2">
      <c r="A118" s="246"/>
      <c r="B118" s="247"/>
      <c r="C118" s="246"/>
      <c r="D118" s="246"/>
      <c r="E118" s="386" t="str">
        <f>E7</f>
        <v>Most DLH-01M a oprava místní komunikace ul. Hlavní, Dlouhoňovice</v>
      </c>
      <c r="F118" s="387"/>
      <c r="G118" s="387"/>
      <c r="H118" s="387"/>
      <c r="I118" s="246"/>
      <c r="J118" s="246"/>
      <c r="K118" s="246"/>
      <c r="L118" s="248"/>
      <c r="M118" s="249"/>
      <c r="N118" s="249"/>
      <c r="O118" s="249"/>
      <c r="P118" s="249"/>
      <c r="Q118" s="249"/>
      <c r="R118" s="249"/>
      <c r="S118" s="246"/>
      <c r="T118" s="246"/>
      <c r="U118" s="246"/>
      <c r="V118" s="246"/>
      <c r="W118" s="246"/>
      <c r="X118" s="246"/>
      <c r="Y118" s="246"/>
      <c r="Z118" s="246"/>
      <c r="AA118" s="246"/>
      <c r="AB118" s="246"/>
      <c r="AC118" s="27"/>
      <c r="AD118" s="27"/>
      <c r="AE118" s="27"/>
    </row>
    <row r="119" spans="1:63" s="2" customFormat="1" ht="12" customHeight="1" x14ac:dyDescent="0.2">
      <c r="A119" s="246"/>
      <c r="B119" s="247"/>
      <c r="C119" s="245" t="s">
        <v>95</v>
      </c>
      <c r="D119" s="246"/>
      <c r="E119" s="246"/>
      <c r="F119" s="246"/>
      <c r="G119" s="246"/>
      <c r="H119" s="246"/>
      <c r="I119" s="246"/>
      <c r="J119" s="246"/>
      <c r="K119" s="246"/>
      <c r="L119" s="248"/>
      <c r="M119" s="249"/>
      <c r="N119" s="249"/>
      <c r="O119" s="249"/>
      <c r="P119" s="249"/>
      <c r="Q119" s="249"/>
      <c r="R119" s="249"/>
      <c r="S119" s="246"/>
      <c r="T119" s="246"/>
      <c r="U119" s="246"/>
      <c r="V119" s="246"/>
      <c r="W119" s="246"/>
      <c r="X119" s="246"/>
      <c r="Y119" s="246"/>
      <c r="Z119" s="246"/>
      <c r="AA119" s="246"/>
      <c r="AB119" s="246"/>
      <c r="AC119" s="27"/>
      <c r="AD119" s="27"/>
      <c r="AE119" s="27"/>
    </row>
    <row r="120" spans="1:63" s="2" customFormat="1" ht="16.5" customHeight="1" x14ac:dyDescent="0.2">
      <c r="A120" s="246"/>
      <c r="B120" s="247"/>
      <c r="C120" s="246"/>
      <c r="D120" s="246"/>
      <c r="E120" s="384" t="str">
        <f>E9</f>
        <v>SO 201 - Most DLH-01M</v>
      </c>
      <c r="F120" s="385"/>
      <c r="G120" s="385"/>
      <c r="H120" s="385"/>
      <c r="I120" s="246"/>
      <c r="J120" s="246"/>
      <c r="K120" s="246"/>
      <c r="L120" s="248"/>
      <c r="M120" s="249"/>
      <c r="N120" s="249"/>
      <c r="O120" s="249"/>
      <c r="P120" s="249"/>
      <c r="Q120" s="249"/>
      <c r="R120" s="249"/>
      <c r="S120" s="246"/>
      <c r="T120" s="246"/>
      <c r="U120" s="246"/>
      <c r="V120" s="246"/>
      <c r="W120" s="246"/>
      <c r="X120" s="246"/>
      <c r="Y120" s="246"/>
      <c r="Z120" s="246"/>
      <c r="AA120" s="246"/>
      <c r="AB120" s="246"/>
      <c r="AC120" s="27"/>
      <c r="AD120" s="27"/>
      <c r="AE120" s="27"/>
    </row>
    <row r="121" spans="1:63" s="2" customFormat="1" ht="7.15" customHeight="1" x14ac:dyDescent="0.2">
      <c r="A121" s="246"/>
      <c r="B121" s="247"/>
      <c r="C121" s="246"/>
      <c r="D121" s="246"/>
      <c r="E121" s="246"/>
      <c r="F121" s="246"/>
      <c r="G121" s="246"/>
      <c r="H121" s="246"/>
      <c r="I121" s="246"/>
      <c r="J121" s="246"/>
      <c r="K121" s="246"/>
      <c r="L121" s="248"/>
      <c r="M121" s="249"/>
      <c r="N121" s="249"/>
      <c r="O121" s="249"/>
      <c r="P121" s="249"/>
      <c r="Q121" s="249"/>
      <c r="R121" s="249"/>
      <c r="S121" s="246"/>
      <c r="T121" s="246"/>
      <c r="U121" s="246"/>
      <c r="V121" s="246"/>
      <c r="W121" s="246"/>
      <c r="X121" s="246"/>
      <c r="Y121" s="246"/>
      <c r="Z121" s="246"/>
      <c r="AA121" s="246"/>
      <c r="AB121" s="246"/>
      <c r="AC121" s="27"/>
      <c r="AD121" s="27"/>
      <c r="AE121" s="27"/>
    </row>
    <row r="122" spans="1:63" s="2" customFormat="1" ht="12" customHeight="1" x14ac:dyDescent="0.2">
      <c r="A122" s="246"/>
      <c r="B122" s="247"/>
      <c r="C122" s="245" t="s">
        <v>20</v>
      </c>
      <c r="D122" s="246"/>
      <c r="E122" s="246"/>
      <c r="F122" s="250" t="str">
        <f>F12</f>
        <v xml:space="preserve"> </v>
      </c>
      <c r="G122" s="246"/>
      <c r="H122" s="246"/>
      <c r="I122" s="245" t="s">
        <v>22</v>
      </c>
      <c r="J122" s="251" t="str">
        <f>IF(J12="","",J12)</f>
        <v>12. 6. 2020</v>
      </c>
      <c r="K122" s="246"/>
      <c r="L122" s="248"/>
      <c r="M122" s="249"/>
      <c r="N122" s="249"/>
      <c r="O122" s="249"/>
      <c r="P122" s="249"/>
      <c r="Q122" s="249"/>
      <c r="R122" s="249"/>
      <c r="S122" s="246"/>
      <c r="T122" s="246"/>
      <c r="U122" s="246"/>
      <c r="V122" s="246"/>
      <c r="W122" s="246"/>
      <c r="X122" s="246"/>
      <c r="Y122" s="246"/>
      <c r="Z122" s="246"/>
      <c r="AA122" s="246"/>
      <c r="AB122" s="246"/>
      <c r="AC122" s="27"/>
      <c r="AD122" s="27"/>
      <c r="AE122" s="27"/>
    </row>
    <row r="123" spans="1:63" s="2" customFormat="1" ht="7.15" customHeight="1" x14ac:dyDescent="0.2">
      <c r="A123" s="246"/>
      <c r="B123" s="247"/>
      <c r="C123" s="246"/>
      <c r="D123" s="246"/>
      <c r="E123" s="246"/>
      <c r="F123" s="246"/>
      <c r="G123" s="246"/>
      <c r="H123" s="246"/>
      <c r="I123" s="246"/>
      <c r="J123" s="246"/>
      <c r="K123" s="246"/>
      <c r="L123" s="248"/>
      <c r="M123" s="249"/>
      <c r="N123" s="249"/>
      <c r="O123" s="249"/>
      <c r="P123" s="249"/>
      <c r="Q123" s="249"/>
      <c r="R123" s="249"/>
      <c r="S123" s="246"/>
      <c r="T123" s="246"/>
      <c r="U123" s="246"/>
      <c r="V123" s="246"/>
      <c r="W123" s="246"/>
      <c r="X123" s="246"/>
      <c r="Y123" s="246"/>
      <c r="Z123" s="246"/>
      <c r="AA123" s="246"/>
      <c r="AB123" s="246"/>
      <c r="AC123" s="27"/>
      <c r="AD123" s="27"/>
      <c r="AE123" s="27"/>
    </row>
    <row r="124" spans="1:63" s="2" customFormat="1" ht="15.2" customHeight="1" x14ac:dyDescent="0.2">
      <c r="A124" s="246"/>
      <c r="B124" s="247"/>
      <c r="C124" s="245" t="s">
        <v>24</v>
      </c>
      <c r="D124" s="246"/>
      <c r="E124" s="246"/>
      <c r="F124" s="250" t="str">
        <f>E15</f>
        <v xml:space="preserve"> </v>
      </c>
      <c r="G124" s="246"/>
      <c r="H124" s="246"/>
      <c r="I124" s="245" t="s">
        <v>29</v>
      </c>
      <c r="J124" s="281">
        <f>E21</f>
        <v>0</v>
      </c>
      <c r="K124" s="246"/>
      <c r="L124" s="248"/>
      <c r="M124" s="249"/>
      <c r="N124" s="249"/>
      <c r="O124" s="249"/>
      <c r="P124" s="249"/>
      <c r="Q124" s="249"/>
      <c r="R124" s="249"/>
      <c r="S124" s="246"/>
      <c r="T124" s="246"/>
      <c r="U124" s="246"/>
      <c r="V124" s="246"/>
      <c r="W124" s="246"/>
      <c r="X124" s="246"/>
      <c r="Y124" s="246"/>
      <c r="Z124" s="246"/>
      <c r="AA124" s="246"/>
      <c r="AB124" s="246"/>
      <c r="AC124" s="27"/>
      <c r="AD124" s="27"/>
      <c r="AE124" s="27"/>
    </row>
    <row r="125" spans="1:63" s="2" customFormat="1" ht="15.2" customHeight="1" x14ac:dyDescent="0.2">
      <c r="A125" s="246"/>
      <c r="B125" s="247"/>
      <c r="C125" s="245" t="s">
        <v>27</v>
      </c>
      <c r="D125" s="246"/>
      <c r="E125" s="246"/>
      <c r="F125" s="250" t="str">
        <f>IF(E18="","",E18)</f>
        <v>Vyplň údaj</v>
      </c>
      <c r="G125" s="246"/>
      <c r="H125" s="246"/>
      <c r="I125" s="245" t="s">
        <v>31</v>
      </c>
      <c r="J125" s="281" t="str">
        <f>E24</f>
        <v xml:space="preserve"> </v>
      </c>
      <c r="K125" s="246"/>
      <c r="L125" s="248"/>
      <c r="M125" s="249"/>
      <c r="N125" s="249"/>
      <c r="O125" s="249"/>
      <c r="P125" s="249"/>
      <c r="Q125" s="249"/>
      <c r="R125" s="249"/>
      <c r="S125" s="246"/>
      <c r="T125" s="246"/>
      <c r="U125" s="246"/>
      <c r="V125" s="246"/>
      <c r="W125" s="246"/>
      <c r="X125" s="246"/>
      <c r="Y125" s="246"/>
      <c r="Z125" s="246"/>
      <c r="AA125" s="246"/>
      <c r="AB125" s="246"/>
      <c r="AC125" s="27"/>
      <c r="AD125" s="27"/>
      <c r="AE125" s="27"/>
    </row>
    <row r="126" spans="1:63" s="2" customFormat="1" ht="10.15" customHeight="1" x14ac:dyDescent="0.2">
      <c r="A126" s="246"/>
      <c r="B126" s="247"/>
      <c r="C126" s="246"/>
      <c r="D126" s="246"/>
      <c r="E126" s="246"/>
      <c r="F126" s="246"/>
      <c r="G126" s="246"/>
      <c r="H126" s="246"/>
      <c r="I126" s="246"/>
      <c r="J126" s="246"/>
      <c r="K126" s="246"/>
      <c r="L126" s="248"/>
      <c r="M126" s="249"/>
      <c r="N126" s="249"/>
      <c r="O126" s="249"/>
      <c r="P126" s="249"/>
      <c r="Q126" s="249"/>
      <c r="R126" s="249"/>
      <c r="S126" s="246"/>
      <c r="T126" s="246"/>
      <c r="U126" s="246"/>
      <c r="V126" s="246"/>
      <c r="W126" s="246"/>
      <c r="X126" s="246"/>
      <c r="Y126" s="246"/>
      <c r="Z126" s="246"/>
      <c r="AA126" s="246"/>
      <c r="AB126" s="246"/>
      <c r="AC126" s="27"/>
      <c r="AD126" s="27"/>
      <c r="AE126" s="27"/>
    </row>
    <row r="127" spans="1:63" s="11" customFormat="1" ht="29.25" customHeight="1" x14ac:dyDescent="0.2">
      <c r="A127" s="290"/>
      <c r="B127" s="291"/>
      <c r="C127" s="292" t="s">
        <v>112</v>
      </c>
      <c r="D127" s="293" t="s">
        <v>59</v>
      </c>
      <c r="E127" s="293" t="s">
        <v>55</v>
      </c>
      <c r="F127" s="293" t="s">
        <v>56</v>
      </c>
      <c r="G127" s="293" t="s">
        <v>113</v>
      </c>
      <c r="H127" s="293" t="s">
        <v>114</v>
      </c>
      <c r="I127" s="293" t="s">
        <v>115</v>
      </c>
      <c r="J127" s="294" t="s">
        <v>99</v>
      </c>
      <c r="K127" s="295" t="s">
        <v>116</v>
      </c>
      <c r="L127" s="296"/>
      <c r="M127" s="297" t="s">
        <v>1</v>
      </c>
      <c r="N127" s="298" t="s">
        <v>38</v>
      </c>
      <c r="O127" s="298" t="s">
        <v>117</v>
      </c>
      <c r="P127" s="298" t="s">
        <v>118</v>
      </c>
      <c r="Q127" s="298" t="s">
        <v>119</v>
      </c>
      <c r="R127" s="298" t="s">
        <v>120</v>
      </c>
      <c r="S127" s="298" t="s">
        <v>121</v>
      </c>
      <c r="T127" s="299" t="s">
        <v>122</v>
      </c>
      <c r="U127" s="290"/>
      <c r="V127" s="290"/>
      <c r="W127" s="290"/>
      <c r="X127" s="290"/>
      <c r="Y127" s="290"/>
      <c r="Z127" s="290"/>
      <c r="AA127" s="290"/>
      <c r="AB127" s="290"/>
      <c r="AC127" s="131"/>
      <c r="AD127" s="131"/>
      <c r="AE127" s="131"/>
    </row>
    <row r="128" spans="1:63" s="2" customFormat="1" ht="22.9" customHeight="1" x14ac:dyDescent="0.25">
      <c r="A128" s="246"/>
      <c r="B128" s="247"/>
      <c r="C128" s="300" t="s">
        <v>123</v>
      </c>
      <c r="D128" s="246"/>
      <c r="E128" s="246"/>
      <c r="F128" s="246"/>
      <c r="G128" s="246"/>
      <c r="H128" s="246"/>
      <c r="I128" s="246"/>
      <c r="J128" s="301">
        <f>BK128</f>
        <v>0</v>
      </c>
      <c r="K128" s="246"/>
      <c r="L128" s="247"/>
      <c r="M128" s="302"/>
      <c r="N128" s="303"/>
      <c r="O128" s="256"/>
      <c r="P128" s="304">
        <f>P129+P138+P163+P172+P175+P178+P181+P189+P191+P193+P195+P197</f>
        <v>0</v>
      </c>
      <c r="Q128" s="256"/>
      <c r="R128" s="304">
        <f>R129+R138+R163+R172+R175+R178+R181+R189+R191+R193+R195+R197</f>
        <v>54.090499999999999</v>
      </c>
      <c r="S128" s="256"/>
      <c r="T128" s="305">
        <f>T129+T138+T163+T172+T175+T178+T181+T189+T191+T193+T195+T197</f>
        <v>0</v>
      </c>
      <c r="U128" s="246"/>
      <c r="V128" s="246"/>
      <c r="W128" s="246"/>
      <c r="X128" s="246"/>
      <c r="Y128" s="246"/>
      <c r="Z128" s="246"/>
      <c r="AA128" s="246"/>
      <c r="AB128" s="246"/>
      <c r="AC128" s="27"/>
      <c r="AD128" s="27"/>
      <c r="AE128" s="27"/>
      <c r="AT128" s="14" t="s">
        <v>73</v>
      </c>
      <c r="AU128" s="14" t="s">
        <v>101</v>
      </c>
      <c r="BK128" s="142">
        <f>BK129+BK138+BK163+BK172+BK175+BK178+BK181+BK189+BK191+BK193+BK195+BK197</f>
        <v>0</v>
      </c>
    </row>
    <row r="129" spans="1:65" s="12" customFormat="1" ht="25.9" customHeight="1" x14ac:dyDescent="0.2">
      <c r="A129" s="306"/>
      <c r="B129" s="307"/>
      <c r="C129" s="306"/>
      <c r="D129" s="308" t="s">
        <v>73</v>
      </c>
      <c r="E129" s="309" t="s">
        <v>82</v>
      </c>
      <c r="F129" s="309" t="s">
        <v>472</v>
      </c>
      <c r="G129" s="306"/>
      <c r="H129" s="306"/>
      <c r="I129" s="306"/>
      <c r="J129" s="310">
        <f>BK129</f>
        <v>0</v>
      </c>
      <c r="K129" s="306"/>
      <c r="L129" s="307"/>
      <c r="M129" s="311"/>
      <c r="N129" s="312"/>
      <c r="O129" s="312"/>
      <c r="P129" s="313">
        <f>SUM(P130:P137)</f>
        <v>0</v>
      </c>
      <c r="Q129" s="312"/>
      <c r="R129" s="313">
        <f>SUM(R130:R137)</f>
        <v>0</v>
      </c>
      <c r="S129" s="312"/>
      <c r="T129" s="314">
        <f>SUM(T130:T137)</f>
        <v>0</v>
      </c>
      <c r="U129" s="306"/>
      <c r="V129" s="306"/>
      <c r="W129" s="306"/>
      <c r="X129" s="306"/>
      <c r="Y129" s="306"/>
      <c r="Z129" s="306"/>
      <c r="AA129" s="306"/>
      <c r="AB129" s="306"/>
      <c r="AR129" s="144" t="s">
        <v>82</v>
      </c>
      <c r="AT129" s="152" t="s">
        <v>73</v>
      </c>
      <c r="AU129" s="152" t="s">
        <v>74</v>
      </c>
      <c r="AY129" s="144" t="s">
        <v>126</v>
      </c>
      <c r="BK129" s="153">
        <f>SUM(BK130:BK137)</f>
        <v>0</v>
      </c>
    </row>
    <row r="130" spans="1:65" s="2" customFormat="1" ht="16.5" customHeight="1" x14ac:dyDescent="0.2">
      <c r="A130" s="246"/>
      <c r="B130" s="247"/>
      <c r="C130" s="232" t="s">
        <v>82</v>
      </c>
      <c r="D130" s="232" t="s">
        <v>128</v>
      </c>
      <c r="E130" s="233" t="s">
        <v>473</v>
      </c>
      <c r="F130" s="234" t="s">
        <v>474</v>
      </c>
      <c r="G130" s="235" t="s">
        <v>182</v>
      </c>
      <c r="H130" s="236">
        <v>10</v>
      </c>
      <c r="I130" s="158"/>
      <c r="J130" s="238">
        <f t="shared" ref="J130:J137" si="0">ROUND(I130*H130,2)</f>
        <v>0</v>
      </c>
      <c r="K130" s="315"/>
      <c r="L130" s="247"/>
      <c r="M130" s="316" t="s">
        <v>1</v>
      </c>
      <c r="N130" s="317" t="s">
        <v>39</v>
      </c>
      <c r="O130" s="318"/>
      <c r="P130" s="319">
        <f t="shared" ref="P130:P137" si="1">O130*H130</f>
        <v>0</v>
      </c>
      <c r="Q130" s="319">
        <v>0</v>
      </c>
      <c r="R130" s="319">
        <f t="shared" ref="R130:R137" si="2">Q130*H130</f>
        <v>0</v>
      </c>
      <c r="S130" s="319">
        <v>0</v>
      </c>
      <c r="T130" s="320">
        <f t="shared" ref="T130:T137" si="3">S130*H130</f>
        <v>0</v>
      </c>
      <c r="U130" s="246"/>
      <c r="V130" s="246"/>
      <c r="W130" s="246"/>
      <c r="X130" s="246"/>
      <c r="Y130" s="246"/>
      <c r="Z130" s="246"/>
      <c r="AA130" s="246"/>
      <c r="AB130" s="246"/>
      <c r="AC130" s="27"/>
      <c r="AD130" s="27"/>
      <c r="AE130" s="27"/>
      <c r="AR130" s="160" t="s">
        <v>132</v>
      </c>
      <c r="AT130" s="160" t="s">
        <v>128</v>
      </c>
      <c r="AU130" s="160" t="s">
        <v>82</v>
      </c>
      <c r="AY130" s="14" t="s">
        <v>126</v>
      </c>
      <c r="BE130" s="161">
        <f t="shared" ref="BE130:BE137" si="4">IF(N130="základní",J130,0)</f>
        <v>0</v>
      </c>
      <c r="BF130" s="161">
        <f t="shared" ref="BF130:BF137" si="5">IF(N130="snížená",J130,0)</f>
        <v>0</v>
      </c>
      <c r="BG130" s="161">
        <f t="shared" ref="BG130:BG137" si="6">IF(N130="zákl. přenesená",J130,0)</f>
        <v>0</v>
      </c>
      <c r="BH130" s="161">
        <f t="shared" ref="BH130:BH137" si="7">IF(N130="sníž. přenesená",J130,0)</f>
        <v>0</v>
      </c>
      <c r="BI130" s="161">
        <f t="shared" ref="BI130:BI137" si="8">IF(N130="nulová",J130,0)</f>
        <v>0</v>
      </c>
      <c r="BJ130" s="14" t="s">
        <v>82</v>
      </c>
      <c r="BK130" s="161">
        <f t="shared" ref="BK130:BK137" si="9">ROUND(I130*H130,2)</f>
        <v>0</v>
      </c>
      <c r="BL130" s="14" t="s">
        <v>132</v>
      </c>
      <c r="BM130" s="160" t="s">
        <v>475</v>
      </c>
    </row>
    <row r="131" spans="1:65" s="2" customFormat="1" ht="16.5" customHeight="1" x14ac:dyDescent="0.2">
      <c r="A131" s="246"/>
      <c r="B131" s="247"/>
      <c r="C131" s="232" t="s">
        <v>84</v>
      </c>
      <c r="D131" s="232" t="s">
        <v>128</v>
      </c>
      <c r="E131" s="233" t="s">
        <v>476</v>
      </c>
      <c r="F131" s="234" t="s">
        <v>477</v>
      </c>
      <c r="G131" s="235" t="s">
        <v>182</v>
      </c>
      <c r="H131" s="236">
        <v>10</v>
      </c>
      <c r="I131" s="158"/>
      <c r="J131" s="238">
        <f t="shared" si="0"/>
        <v>0</v>
      </c>
      <c r="K131" s="315"/>
      <c r="L131" s="247"/>
      <c r="M131" s="316" t="s">
        <v>1</v>
      </c>
      <c r="N131" s="317" t="s">
        <v>39</v>
      </c>
      <c r="O131" s="318"/>
      <c r="P131" s="319">
        <f t="shared" si="1"/>
        <v>0</v>
      </c>
      <c r="Q131" s="319">
        <v>0</v>
      </c>
      <c r="R131" s="319">
        <f t="shared" si="2"/>
        <v>0</v>
      </c>
      <c r="S131" s="319">
        <v>0</v>
      </c>
      <c r="T131" s="320">
        <f t="shared" si="3"/>
        <v>0</v>
      </c>
      <c r="U131" s="246"/>
      <c r="V131" s="246"/>
      <c r="W131" s="246"/>
      <c r="X131" s="246"/>
      <c r="Y131" s="246"/>
      <c r="Z131" s="246"/>
      <c r="AA131" s="246"/>
      <c r="AB131" s="246"/>
      <c r="AC131" s="27"/>
      <c r="AD131" s="27"/>
      <c r="AE131" s="27"/>
      <c r="AR131" s="160" t="s">
        <v>132</v>
      </c>
      <c r="AT131" s="160" t="s">
        <v>128</v>
      </c>
      <c r="AU131" s="160" t="s">
        <v>82</v>
      </c>
      <c r="AY131" s="14" t="s">
        <v>126</v>
      </c>
      <c r="BE131" s="161">
        <f t="shared" si="4"/>
        <v>0</v>
      </c>
      <c r="BF131" s="161">
        <f t="shared" si="5"/>
        <v>0</v>
      </c>
      <c r="BG131" s="161">
        <f t="shared" si="6"/>
        <v>0</v>
      </c>
      <c r="BH131" s="161">
        <f t="shared" si="7"/>
        <v>0</v>
      </c>
      <c r="BI131" s="161">
        <f t="shared" si="8"/>
        <v>0</v>
      </c>
      <c r="BJ131" s="14" t="s">
        <v>82</v>
      </c>
      <c r="BK131" s="161">
        <f t="shared" si="9"/>
        <v>0</v>
      </c>
      <c r="BL131" s="14" t="s">
        <v>132</v>
      </c>
      <c r="BM131" s="160" t="s">
        <v>478</v>
      </c>
    </row>
    <row r="132" spans="1:65" s="2" customFormat="1" ht="16.5" customHeight="1" x14ac:dyDescent="0.2">
      <c r="A132" s="246"/>
      <c r="B132" s="247"/>
      <c r="C132" s="232" t="s">
        <v>137</v>
      </c>
      <c r="D132" s="232" t="s">
        <v>128</v>
      </c>
      <c r="E132" s="233" t="s">
        <v>479</v>
      </c>
      <c r="F132" s="234" t="s">
        <v>480</v>
      </c>
      <c r="G132" s="235" t="s">
        <v>182</v>
      </c>
      <c r="H132" s="236">
        <v>10</v>
      </c>
      <c r="I132" s="158"/>
      <c r="J132" s="238">
        <f t="shared" si="0"/>
        <v>0</v>
      </c>
      <c r="K132" s="315"/>
      <c r="L132" s="247"/>
      <c r="M132" s="316" t="s">
        <v>1</v>
      </c>
      <c r="N132" s="317" t="s">
        <v>39</v>
      </c>
      <c r="O132" s="318"/>
      <c r="P132" s="319">
        <f t="shared" si="1"/>
        <v>0</v>
      </c>
      <c r="Q132" s="319">
        <v>0</v>
      </c>
      <c r="R132" s="319">
        <f t="shared" si="2"/>
        <v>0</v>
      </c>
      <c r="S132" s="319">
        <v>0</v>
      </c>
      <c r="T132" s="320">
        <f t="shared" si="3"/>
        <v>0</v>
      </c>
      <c r="U132" s="246"/>
      <c r="V132" s="246"/>
      <c r="W132" s="246"/>
      <c r="X132" s="246"/>
      <c r="Y132" s="246"/>
      <c r="Z132" s="246"/>
      <c r="AA132" s="246"/>
      <c r="AB132" s="246"/>
      <c r="AC132" s="27"/>
      <c r="AD132" s="27"/>
      <c r="AE132" s="27"/>
      <c r="AR132" s="160" t="s">
        <v>132</v>
      </c>
      <c r="AT132" s="160" t="s">
        <v>128</v>
      </c>
      <c r="AU132" s="160" t="s">
        <v>82</v>
      </c>
      <c r="AY132" s="14" t="s">
        <v>126</v>
      </c>
      <c r="BE132" s="161">
        <f t="shared" si="4"/>
        <v>0</v>
      </c>
      <c r="BF132" s="161">
        <f t="shared" si="5"/>
        <v>0</v>
      </c>
      <c r="BG132" s="161">
        <f t="shared" si="6"/>
        <v>0</v>
      </c>
      <c r="BH132" s="161">
        <f t="shared" si="7"/>
        <v>0</v>
      </c>
      <c r="BI132" s="161">
        <f t="shared" si="8"/>
        <v>0</v>
      </c>
      <c r="BJ132" s="14" t="s">
        <v>82</v>
      </c>
      <c r="BK132" s="161">
        <f t="shared" si="9"/>
        <v>0</v>
      </c>
      <c r="BL132" s="14" t="s">
        <v>132</v>
      </c>
      <c r="BM132" s="160" t="s">
        <v>481</v>
      </c>
    </row>
    <row r="133" spans="1:65" s="2" customFormat="1" ht="21.75" customHeight="1" x14ac:dyDescent="0.2">
      <c r="A133" s="246"/>
      <c r="B133" s="247"/>
      <c r="C133" s="232" t="s">
        <v>132</v>
      </c>
      <c r="D133" s="232" t="s">
        <v>128</v>
      </c>
      <c r="E133" s="233" t="s">
        <v>482</v>
      </c>
      <c r="F133" s="234" t="s">
        <v>483</v>
      </c>
      <c r="G133" s="235" t="s">
        <v>161</v>
      </c>
      <c r="H133" s="236">
        <v>24</v>
      </c>
      <c r="I133" s="158"/>
      <c r="J133" s="238">
        <f t="shared" si="0"/>
        <v>0</v>
      </c>
      <c r="K133" s="315"/>
      <c r="L133" s="247"/>
      <c r="M133" s="316" t="s">
        <v>1</v>
      </c>
      <c r="N133" s="317" t="s">
        <v>39</v>
      </c>
      <c r="O133" s="318"/>
      <c r="P133" s="319">
        <f t="shared" si="1"/>
        <v>0</v>
      </c>
      <c r="Q133" s="319">
        <v>0</v>
      </c>
      <c r="R133" s="319">
        <f t="shared" si="2"/>
        <v>0</v>
      </c>
      <c r="S133" s="319">
        <v>0</v>
      </c>
      <c r="T133" s="320">
        <f t="shared" si="3"/>
        <v>0</v>
      </c>
      <c r="U133" s="246"/>
      <c r="V133" s="246"/>
      <c r="W133" s="246"/>
      <c r="X133" s="246"/>
      <c r="Y133" s="246"/>
      <c r="Z133" s="246"/>
      <c r="AA133" s="246"/>
      <c r="AB133" s="246"/>
      <c r="AC133" s="27"/>
      <c r="AD133" s="27"/>
      <c r="AE133" s="27"/>
      <c r="AR133" s="160" t="s">
        <v>132</v>
      </c>
      <c r="AT133" s="160" t="s">
        <v>128</v>
      </c>
      <c r="AU133" s="160" t="s">
        <v>82</v>
      </c>
      <c r="AY133" s="14" t="s">
        <v>126</v>
      </c>
      <c r="BE133" s="161">
        <f t="shared" si="4"/>
        <v>0</v>
      </c>
      <c r="BF133" s="161">
        <f t="shared" si="5"/>
        <v>0</v>
      </c>
      <c r="BG133" s="161">
        <f t="shared" si="6"/>
        <v>0</v>
      </c>
      <c r="BH133" s="161">
        <f t="shared" si="7"/>
        <v>0</v>
      </c>
      <c r="BI133" s="161">
        <f t="shared" si="8"/>
        <v>0</v>
      </c>
      <c r="BJ133" s="14" t="s">
        <v>82</v>
      </c>
      <c r="BK133" s="161">
        <f t="shared" si="9"/>
        <v>0</v>
      </c>
      <c r="BL133" s="14" t="s">
        <v>132</v>
      </c>
      <c r="BM133" s="160" t="s">
        <v>484</v>
      </c>
    </row>
    <row r="134" spans="1:65" s="2" customFormat="1" ht="21.75" customHeight="1" x14ac:dyDescent="0.2">
      <c r="A134" s="246"/>
      <c r="B134" s="247"/>
      <c r="C134" s="232" t="s">
        <v>144</v>
      </c>
      <c r="D134" s="232" t="s">
        <v>128</v>
      </c>
      <c r="E134" s="233" t="s">
        <v>485</v>
      </c>
      <c r="F134" s="234" t="s">
        <v>486</v>
      </c>
      <c r="G134" s="235" t="s">
        <v>161</v>
      </c>
      <c r="H134" s="236">
        <v>24</v>
      </c>
      <c r="I134" s="158"/>
      <c r="J134" s="238">
        <f t="shared" si="0"/>
        <v>0</v>
      </c>
      <c r="K134" s="315"/>
      <c r="L134" s="247"/>
      <c r="M134" s="316" t="s">
        <v>1</v>
      </c>
      <c r="N134" s="317" t="s">
        <v>39</v>
      </c>
      <c r="O134" s="318"/>
      <c r="P134" s="319">
        <f t="shared" si="1"/>
        <v>0</v>
      </c>
      <c r="Q134" s="319">
        <v>0</v>
      </c>
      <c r="R134" s="319">
        <f t="shared" si="2"/>
        <v>0</v>
      </c>
      <c r="S134" s="319">
        <v>0</v>
      </c>
      <c r="T134" s="320">
        <f t="shared" si="3"/>
        <v>0</v>
      </c>
      <c r="U134" s="246"/>
      <c r="V134" s="246"/>
      <c r="W134" s="246"/>
      <c r="X134" s="246"/>
      <c r="Y134" s="246"/>
      <c r="Z134" s="246"/>
      <c r="AA134" s="246"/>
      <c r="AB134" s="246"/>
      <c r="AC134" s="27"/>
      <c r="AD134" s="27"/>
      <c r="AE134" s="27"/>
      <c r="AR134" s="160" t="s">
        <v>132</v>
      </c>
      <c r="AT134" s="160" t="s">
        <v>128</v>
      </c>
      <c r="AU134" s="160" t="s">
        <v>82</v>
      </c>
      <c r="AY134" s="14" t="s">
        <v>126</v>
      </c>
      <c r="BE134" s="161">
        <f t="shared" si="4"/>
        <v>0</v>
      </c>
      <c r="BF134" s="161">
        <f t="shared" si="5"/>
        <v>0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14" t="s">
        <v>82</v>
      </c>
      <c r="BK134" s="161">
        <f t="shared" si="9"/>
        <v>0</v>
      </c>
      <c r="BL134" s="14" t="s">
        <v>132</v>
      </c>
      <c r="BM134" s="160" t="s">
        <v>487</v>
      </c>
    </row>
    <row r="135" spans="1:65" s="2" customFormat="1" ht="21.75" customHeight="1" x14ac:dyDescent="0.2">
      <c r="A135" s="246"/>
      <c r="B135" s="247"/>
      <c r="C135" s="232" t="s">
        <v>149</v>
      </c>
      <c r="D135" s="232" t="s">
        <v>128</v>
      </c>
      <c r="E135" s="233" t="s">
        <v>488</v>
      </c>
      <c r="F135" s="234" t="s">
        <v>489</v>
      </c>
      <c r="G135" s="235" t="s">
        <v>161</v>
      </c>
      <c r="H135" s="236">
        <v>24</v>
      </c>
      <c r="I135" s="158"/>
      <c r="J135" s="238">
        <f t="shared" si="0"/>
        <v>0</v>
      </c>
      <c r="K135" s="315"/>
      <c r="L135" s="247"/>
      <c r="M135" s="316" t="s">
        <v>1</v>
      </c>
      <c r="N135" s="317" t="s">
        <v>39</v>
      </c>
      <c r="O135" s="318"/>
      <c r="P135" s="319">
        <f t="shared" si="1"/>
        <v>0</v>
      </c>
      <c r="Q135" s="319">
        <v>0</v>
      </c>
      <c r="R135" s="319">
        <f t="shared" si="2"/>
        <v>0</v>
      </c>
      <c r="S135" s="319">
        <v>0</v>
      </c>
      <c r="T135" s="320">
        <f t="shared" si="3"/>
        <v>0</v>
      </c>
      <c r="U135" s="246"/>
      <c r="V135" s="246"/>
      <c r="W135" s="246"/>
      <c r="X135" s="246"/>
      <c r="Y135" s="246"/>
      <c r="Z135" s="246"/>
      <c r="AA135" s="246"/>
      <c r="AB135" s="246"/>
      <c r="AC135" s="27"/>
      <c r="AD135" s="27"/>
      <c r="AE135" s="27"/>
      <c r="AR135" s="160" t="s">
        <v>132</v>
      </c>
      <c r="AT135" s="160" t="s">
        <v>128</v>
      </c>
      <c r="AU135" s="160" t="s">
        <v>82</v>
      </c>
      <c r="AY135" s="14" t="s">
        <v>126</v>
      </c>
      <c r="BE135" s="161">
        <f t="shared" si="4"/>
        <v>0</v>
      </c>
      <c r="BF135" s="161">
        <f t="shared" si="5"/>
        <v>0</v>
      </c>
      <c r="BG135" s="161">
        <f t="shared" si="6"/>
        <v>0</v>
      </c>
      <c r="BH135" s="161">
        <f t="shared" si="7"/>
        <v>0</v>
      </c>
      <c r="BI135" s="161">
        <f t="shared" si="8"/>
        <v>0</v>
      </c>
      <c r="BJ135" s="14" t="s">
        <v>82</v>
      </c>
      <c r="BK135" s="161">
        <f t="shared" si="9"/>
        <v>0</v>
      </c>
      <c r="BL135" s="14" t="s">
        <v>132</v>
      </c>
      <c r="BM135" s="160" t="s">
        <v>490</v>
      </c>
    </row>
    <row r="136" spans="1:65" s="2" customFormat="1" ht="21.75" customHeight="1" x14ac:dyDescent="0.2">
      <c r="A136" s="246"/>
      <c r="B136" s="247"/>
      <c r="C136" s="232" t="s">
        <v>154</v>
      </c>
      <c r="D136" s="232" t="s">
        <v>128</v>
      </c>
      <c r="E136" s="233" t="s">
        <v>491</v>
      </c>
      <c r="F136" s="234" t="s">
        <v>492</v>
      </c>
      <c r="G136" s="235" t="s">
        <v>218</v>
      </c>
      <c r="H136" s="236">
        <v>24</v>
      </c>
      <c r="I136" s="158"/>
      <c r="J136" s="238">
        <f t="shared" si="0"/>
        <v>0</v>
      </c>
      <c r="K136" s="315"/>
      <c r="L136" s="247"/>
      <c r="M136" s="316" t="s">
        <v>1</v>
      </c>
      <c r="N136" s="317" t="s">
        <v>39</v>
      </c>
      <c r="O136" s="318"/>
      <c r="P136" s="319">
        <f t="shared" si="1"/>
        <v>0</v>
      </c>
      <c r="Q136" s="319">
        <v>0</v>
      </c>
      <c r="R136" s="319">
        <f t="shared" si="2"/>
        <v>0</v>
      </c>
      <c r="S136" s="319">
        <v>0</v>
      </c>
      <c r="T136" s="320">
        <f t="shared" si="3"/>
        <v>0</v>
      </c>
      <c r="U136" s="246"/>
      <c r="V136" s="246"/>
      <c r="W136" s="246"/>
      <c r="X136" s="246"/>
      <c r="Y136" s="246"/>
      <c r="Z136" s="246"/>
      <c r="AA136" s="246"/>
      <c r="AB136" s="246"/>
      <c r="AC136" s="27"/>
      <c r="AD136" s="27"/>
      <c r="AE136" s="27"/>
      <c r="AR136" s="160" t="s">
        <v>132</v>
      </c>
      <c r="AT136" s="160" t="s">
        <v>128</v>
      </c>
      <c r="AU136" s="160" t="s">
        <v>82</v>
      </c>
      <c r="AY136" s="14" t="s">
        <v>126</v>
      </c>
      <c r="BE136" s="161">
        <f t="shared" si="4"/>
        <v>0</v>
      </c>
      <c r="BF136" s="161">
        <f t="shared" si="5"/>
        <v>0</v>
      </c>
      <c r="BG136" s="161">
        <f t="shared" si="6"/>
        <v>0</v>
      </c>
      <c r="BH136" s="161">
        <f t="shared" si="7"/>
        <v>0</v>
      </c>
      <c r="BI136" s="161">
        <f t="shared" si="8"/>
        <v>0</v>
      </c>
      <c r="BJ136" s="14" t="s">
        <v>82</v>
      </c>
      <c r="BK136" s="161">
        <f t="shared" si="9"/>
        <v>0</v>
      </c>
      <c r="BL136" s="14" t="s">
        <v>132</v>
      </c>
      <c r="BM136" s="160" t="s">
        <v>493</v>
      </c>
    </row>
    <row r="137" spans="1:65" s="2" customFormat="1" ht="16.5" customHeight="1" x14ac:dyDescent="0.2">
      <c r="A137" s="246"/>
      <c r="B137" s="247"/>
      <c r="C137" s="232" t="s">
        <v>158</v>
      </c>
      <c r="D137" s="232" t="s">
        <v>128</v>
      </c>
      <c r="E137" s="233" t="s">
        <v>494</v>
      </c>
      <c r="F137" s="234" t="s">
        <v>495</v>
      </c>
      <c r="G137" s="235" t="s">
        <v>131</v>
      </c>
      <c r="H137" s="236">
        <v>16</v>
      </c>
      <c r="I137" s="158"/>
      <c r="J137" s="238">
        <f t="shared" si="0"/>
        <v>0</v>
      </c>
      <c r="K137" s="315"/>
      <c r="L137" s="247"/>
      <c r="M137" s="316" t="s">
        <v>1</v>
      </c>
      <c r="N137" s="317" t="s">
        <v>39</v>
      </c>
      <c r="O137" s="318"/>
      <c r="P137" s="319">
        <f t="shared" si="1"/>
        <v>0</v>
      </c>
      <c r="Q137" s="319">
        <v>0</v>
      </c>
      <c r="R137" s="319">
        <f t="shared" si="2"/>
        <v>0</v>
      </c>
      <c r="S137" s="319">
        <v>0</v>
      </c>
      <c r="T137" s="320">
        <f t="shared" si="3"/>
        <v>0</v>
      </c>
      <c r="U137" s="246"/>
      <c r="V137" s="246"/>
      <c r="W137" s="246"/>
      <c r="X137" s="246"/>
      <c r="Y137" s="246"/>
      <c r="Z137" s="246"/>
      <c r="AA137" s="246"/>
      <c r="AB137" s="246"/>
      <c r="AC137" s="27"/>
      <c r="AD137" s="27"/>
      <c r="AE137" s="27"/>
      <c r="AR137" s="160" t="s">
        <v>132</v>
      </c>
      <c r="AT137" s="160" t="s">
        <v>128</v>
      </c>
      <c r="AU137" s="160" t="s">
        <v>82</v>
      </c>
      <c r="AY137" s="14" t="s">
        <v>126</v>
      </c>
      <c r="BE137" s="161">
        <f t="shared" si="4"/>
        <v>0</v>
      </c>
      <c r="BF137" s="161">
        <f t="shared" si="5"/>
        <v>0</v>
      </c>
      <c r="BG137" s="161">
        <f t="shared" si="6"/>
        <v>0</v>
      </c>
      <c r="BH137" s="161">
        <f t="shared" si="7"/>
        <v>0</v>
      </c>
      <c r="BI137" s="161">
        <f t="shared" si="8"/>
        <v>0</v>
      </c>
      <c r="BJ137" s="14" t="s">
        <v>82</v>
      </c>
      <c r="BK137" s="161">
        <f t="shared" si="9"/>
        <v>0</v>
      </c>
      <c r="BL137" s="14" t="s">
        <v>132</v>
      </c>
      <c r="BM137" s="160" t="s">
        <v>496</v>
      </c>
    </row>
    <row r="138" spans="1:65" s="12" customFormat="1" ht="25.9" customHeight="1" x14ac:dyDescent="0.2">
      <c r="A138" s="306"/>
      <c r="B138" s="307"/>
      <c r="C138" s="306"/>
      <c r="D138" s="308" t="s">
        <v>73</v>
      </c>
      <c r="E138" s="309" t="s">
        <v>137</v>
      </c>
      <c r="F138" s="309" t="s">
        <v>289</v>
      </c>
      <c r="G138" s="306"/>
      <c r="H138" s="306"/>
      <c r="I138" s="146"/>
      <c r="J138" s="310">
        <f>BK138</f>
        <v>0</v>
      </c>
      <c r="K138" s="306"/>
      <c r="L138" s="307"/>
      <c r="M138" s="311"/>
      <c r="N138" s="312"/>
      <c r="O138" s="312"/>
      <c r="P138" s="313">
        <f>SUM(P139:P162)</f>
        <v>0</v>
      </c>
      <c r="Q138" s="312"/>
      <c r="R138" s="313">
        <f>SUM(R139:R162)</f>
        <v>0</v>
      </c>
      <c r="S138" s="312"/>
      <c r="T138" s="314">
        <f>SUM(T139:T162)</f>
        <v>0</v>
      </c>
      <c r="U138" s="306"/>
      <c r="V138" s="306"/>
      <c r="W138" s="306"/>
      <c r="X138" s="306"/>
      <c r="Y138" s="306"/>
      <c r="Z138" s="306"/>
      <c r="AA138" s="306"/>
      <c r="AB138" s="306"/>
      <c r="AR138" s="144" t="s">
        <v>82</v>
      </c>
      <c r="AT138" s="152" t="s">
        <v>73</v>
      </c>
      <c r="AU138" s="152" t="s">
        <v>74</v>
      </c>
      <c r="AY138" s="144" t="s">
        <v>126</v>
      </c>
      <c r="BK138" s="153">
        <f>SUM(BK139:BK162)</f>
        <v>0</v>
      </c>
    </row>
    <row r="139" spans="1:65" s="2" customFormat="1" ht="16.5" customHeight="1" x14ac:dyDescent="0.2">
      <c r="A139" s="246"/>
      <c r="B139" s="247"/>
      <c r="C139" s="232" t="s">
        <v>228</v>
      </c>
      <c r="D139" s="232" t="s">
        <v>128</v>
      </c>
      <c r="E139" s="233" t="s">
        <v>497</v>
      </c>
      <c r="F139" s="234" t="s">
        <v>498</v>
      </c>
      <c r="G139" s="235" t="s">
        <v>263</v>
      </c>
      <c r="H139" s="236">
        <v>205.92</v>
      </c>
      <c r="I139" s="158"/>
      <c r="J139" s="238">
        <f t="shared" ref="J139:J162" si="10">ROUND(I139*H139,2)</f>
        <v>0</v>
      </c>
      <c r="K139" s="315"/>
      <c r="L139" s="247"/>
      <c r="M139" s="316" t="s">
        <v>1</v>
      </c>
      <c r="N139" s="317" t="s">
        <v>39</v>
      </c>
      <c r="O139" s="318"/>
      <c r="P139" s="319">
        <f t="shared" ref="P139:P162" si="11">O139*H139</f>
        <v>0</v>
      </c>
      <c r="Q139" s="319">
        <v>0</v>
      </c>
      <c r="R139" s="319">
        <f t="shared" ref="R139:R162" si="12">Q139*H139</f>
        <v>0</v>
      </c>
      <c r="S139" s="319">
        <v>0</v>
      </c>
      <c r="T139" s="320">
        <f t="shared" ref="T139:T162" si="13">S139*H139</f>
        <v>0</v>
      </c>
      <c r="U139" s="246"/>
      <c r="V139" s="246"/>
      <c r="W139" s="246"/>
      <c r="X139" s="246"/>
      <c r="Y139" s="246"/>
      <c r="Z139" s="246"/>
      <c r="AA139" s="246"/>
      <c r="AB139" s="246"/>
      <c r="AC139" s="27"/>
      <c r="AD139" s="27"/>
      <c r="AE139" s="27"/>
      <c r="AR139" s="160" t="s">
        <v>132</v>
      </c>
      <c r="AT139" s="160" t="s">
        <v>128</v>
      </c>
      <c r="AU139" s="160" t="s">
        <v>82</v>
      </c>
      <c r="AY139" s="14" t="s">
        <v>126</v>
      </c>
      <c r="BE139" s="161">
        <f t="shared" ref="BE139:BE162" si="14">IF(N139="základní",J139,0)</f>
        <v>0</v>
      </c>
      <c r="BF139" s="161">
        <f t="shared" ref="BF139:BF162" si="15">IF(N139="snížená",J139,0)</f>
        <v>0</v>
      </c>
      <c r="BG139" s="161">
        <f t="shared" ref="BG139:BG162" si="16">IF(N139="zákl. přenesená",J139,0)</f>
        <v>0</v>
      </c>
      <c r="BH139" s="161">
        <f t="shared" ref="BH139:BH162" si="17">IF(N139="sníž. přenesená",J139,0)</f>
        <v>0</v>
      </c>
      <c r="BI139" s="161">
        <f t="shared" ref="BI139:BI162" si="18">IF(N139="nulová",J139,0)</f>
        <v>0</v>
      </c>
      <c r="BJ139" s="14" t="s">
        <v>82</v>
      </c>
      <c r="BK139" s="161">
        <f t="shared" ref="BK139:BK162" si="19">ROUND(I139*H139,2)</f>
        <v>0</v>
      </c>
      <c r="BL139" s="14" t="s">
        <v>132</v>
      </c>
      <c r="BM139" s="160" t="s">
        <v>499</v>
      </c>
    </row>
    <row r="140" spans="1:65" s="2" customFormat="1" ht="16.5" customHeight="1" x14ac:dyDescent="0.2">
      <c r="A140" s="246"/>
      <c r="B140" s="247"/>
      <c r="C140" s="232" t="s">
        <v>7</v>
      </c>
      <c r="D140" s="232" t="s">
        <v>128</v>
      </c>
      <c r="E140" s="233" t="s">
        <v>500</v>
      </c>
      <c r="F140" s="234" t="s">
        <v>501</v>
      </c>
      <c r="G140" s="235" t="s">
        <v>502</v>
      </c>
      <c r="H140" s="236">
        <v>7.0000000000000001E-3</v>
      </c>
      <c r="I140" s="158"/>
      <c r="J140" s="238">
        <f t="shared" si="10"/>
        <v>0</v>
      </c>
      <c r="K140" s="315"/>
      <c r="L140" s="247"/>
      <c r="M140" s="316" t="s">
        <v>1</v>
      </c>
      <c r="N140" s="317" t="s">
        <v>39</v>
      </c>
      <c r="O140" s="318"/>
      <c r="P140" s="319">
        <f t="shared" si="11"/>
        <v>0</v>
      </c>
      <c r="Q140" s="319">
        <v>0</v>
      </c>
      <c r="R140" s="319">
        <f t="shared" si="12"/>
        <v>0</v>
      </c>
      <c r="S140" s="319">
        <v>0</v>
      </c>
      <c r="T140" s="320">
        <f t="shared" si="13"/>
        <v>0</v>
      </c>
      <c r="U140" s="246"/>
      <c r="V140" s="246"/>
      <c r="W140" s="246"/>
      <c r="X140" s="246"/>
      <c r="Y140" s="246"/>
      <c r="Z140" s="246"/>
      <c r="AA140" s="246"/>
      <c r="AB140" s="246"/>
      <c r="AC140" s="27"/>
      <c r="AD140" s="27"/>
      <c r="AE140" s="27"/>
      <c r="AR140" s="160" t="s">
        <v>132</v>
      </c>
      <c r="AT140" s="160" t="s">
        <v>128</v>
      </c>
      <c r="AU140" s="160" t="s">
        <v>82</v>
      </c>
      <c r="AY140" s="14" t="s">
        <v>126</v>
      </c>
      <c r="BE140" s="161">
        <f t="shared" si="14"/>
        <v>0</v>
      </c>
      <c r="BF140" s="161">
        <f t="shared" si="15"/>
        <v>0</v>
      </c>
      <c r="BG140" s="161">
        <f t="shared" si="16"/>
        <v>0</v>
      </c>
      <c r="BH140" s="161">
        <f t="shared" si="17"/>
        <v>0</v>
      </c>
      <c r="BI140" s="161">
        <f t="shared" si="18"/>
        <v>0</v>
      </c>
      <c r="BJ140" s="14" t="s">
        <v>82</v>
      </c>
      <c r="BK140" s="161">
        <f t="shared" si="19"/>
        <v>0</v>
      </c>
      <c r="BL140" s="14" t="s">
        <v>132</v>
      </c>
      <c r="BM140" s="160" t="s">
        <v>503</v>
      </c>
    </row>
    <row r="141" spans="1:65" s="2" customFormat="1" ht="16.5" customHeight="1" x14ac:dyDescent="0.2">
      <c r="A141" s="246"/>
      <c r="B141" s="247"/>
      <c r="C141" s="232" t="s">
        <v>220</v>
      </c>
      <c r="D141" s="232" t="s">
        <v>128</v>
      </c>
      <c r="E141" s="233" t="s">
        <v>504</v>
      </c>
      <c r="F141" s="234" t="s">
        <v>505</v>
      </c>
      <c r="G141" s="235" t="s">
        <v>502</v>
      </c>
      <c r="H141" s="236">
        <v>3.0000000000000001E-3</v>
      </c>
      <c r="I141" s="158"/>
      <c r="J141" s="238">
        <f t="shared" si="10"/>
        <v>0</v>
      </c>
      <c r="K141" s="315"/>
      <c r="L141" s="247"/>
      <c r="M141" s="316" t="s">
        <v>1</v>
      </c>
      <c r="N141" s="317" t="s">
        <v>39</v>
      </c>
      <c r="O141" s="318"/>
      <c r="P141" s="319">
        <f t="shared" si="11"/>
        <v>0</v>
      </c>
      <c r="Q141" s="319">
        <v>0</v>
      </c>
      <c r="R141" s="319">
        <f t="shared" si="12"/>
        <v>0</v>
      </c>
      <c r="S141" s="319">
        <v>0</v>
      </c>
      <c r="T141" s="320">
        <f t="shared" si="13"/>
        <v>0</v>
      </c>
      <c r="U141" s="246"/>
      <c r="V141" s="246"/>
      <c r="W141" s="246"/>
      <c r="X141" s="246"/>
      <c r="Y141" s="246"/>
      <c r="Z141" s="246"/>
      <c r="AA141" s="246"/>
      <c r="AB141" s="246"/>
      <c r="AC141" s="27"/>
      <c r="AD141" s="27"/>
      <c r="AE141" s="27"/>
      <c r="AR141" s="160" t="s">
        <v>132</v>
      </c>
      <c r="AT141" s="160" t="s">
        <v>128</v>
      </c>
      <c r="AU141" s="160" t="s">
        <v>82</v>
      </c>
      <c r="AY141" s="14" t="s">
        <v>126</v>
      </c>
      <c r="BE141" s="161">
        <f t="shared" si="14"/>
        <v>0</v>
      </c>
      <c r="BF141" s="161">
        <f t="shared" si="15"/>
        <v>0</v>
      </c>
      <c r="BG141" s="161">
        <f t="shared" si="16"/>
        <v>0</v>
      </c>
      <c r="BH141" s="161">
        <f t="shared" si="17"/>
        <v>0</v>
      </c>
      <c r="BI141" s="161">
        <f t="shared" si="18"/>
        <v>0</v>
      </c>
      <c r="BJ141" s="14" t="s">
        <v>82</v>
      </c>
      <c r="BK141" s="161">
        <f t="shared" si="19"/>
        <v>0</v>
      </c>
      <c r="BL141" s="14" t="s">
        <v>132</v>
      </c>
      <c r="BM141" s="160" t="s">
        <v>506</v>
      </c>
    </row>
    <row r="142" spans="1:65" s="2" customFormat="1" ht="16.5" customHeight="1" x14ac:dyDescent="0.2">
      <c r="A142" s="246"/>
      <c r="B142" s="247"/>
      <c r="C142" s="232" t="s">
        <v>215</v>
      </c>
      <c r="D142" s="232" t="s">
        <v>128</v>
      </c>
      <c r="E142" s="233" t="s">
        <v>507</v>
      </c>
      <c r="F142" s="234" t="s">
        <v>508</v>
      </c>
      <c r="G142" s="235" t="s">
        <v>502</v>
      </c>
      <c r="H142" s="236">
        <v>3.5999999999999997E-2</v>
      </c>
      <c r="I142" s="158"/>
      <c r="J142" s="238">
        <f t="shared" si="10"/>
        <v>0</v>
      </c>
      <c r="K142" s="315"/>
      <c r="L142" s="247"/>
      <c r="M142" s="316" t="s">
        <v>1</v>
      </c>
      <c r="N142" s="317" t="s">
        <v>39</v>
      </c>
      <c r="O142" s="318"/>
      <c r="P142" s="319">
        <f t="shared" si="11"/>
        <v>0</v>
      </c>
      <c r="Q142" s="319">
        <v>0</v>
      </c>
      <c r="R142" s="319">
        <f t="shared" si="12"/>
        <v>0</v>
      </c>
      <c r="S142" s="319">
        <v>0</v>
      </c>
      <c r="T142" s="320">
        <f t="shared" si="13"/>
        <v>0</v>
      </c>
      <c r="U142" s="246"/>
      <c r="V142" s="246"/>
      <c r="W142" s="246"/>
      <c r="X142" s="246"/>
      <c r="Y142" s="246"/>
      <c r="Z142" s="246"/>
      <c r="AA142" s="246"/>
      <c r="AB142" s="246"/>
      <c r="AC142" s="27"/>
      <c r="AD142" s="27"/>
      <c r="AE142" s="27"/>
      <c r="AR142" s="160" t="s">
        <v>132</v>
      </c>
      <c r="AT142" s="160" t="s">
        <v>128</v>
      </c>
      <c r="AU142" s="160" t="s">
        <v>82</v>
      </c>
      <c r="AY142" s="14" t="s">
        <v>126</v>
      </c>
      <c r="BE142" s="161">
        <f t="shared" si="14"/>
        <v>0</v>
      </c>
      <c r="BF142" s="161">
        <f t="shared" si="15"/>
        <v>0</v>
      </c>
      <c r="BG142" s="161">
        <f t="shared" si="16"/>
        <v>0</v>
      </c>
      <c r="BH142" s="161">
        <f t="shared" si="17"/>
        <v>0</v>
      </c>
      <c r="BI142" s="161">
        <f t="shared" si="18"/>
        <v>0</v>
      </c>
      <c r="BJ142" s="14" t="s">
        <v>82</v>
      </c>
      <c r="BK142" s="161">
        <f t="shared" si="19"/>
        <v>0</v>
      </c>
      <c r="BL142" s="14" t="s">
        <v>132</v>
      </c>
      <c r="BM142" s="160" t="s">
        <v>509</v>
      </c>
    </row>
    <row r="143" spans="1:65" s="2" customFormat="1" ht="16.5" customHeight="1" x14ac:dyDescent="0.2">
      <c r="A143" s="246"/>
      <c r="B143" s="247"/>
      <c r="C143" s="232" t="s">
        <v>208</v>
      </c>
      <c r="D143" s="232" t="s">
        <v>128</v>
      </c>
      <c r="E143" s="233" t="s">
        <v>510</v>
      </c>
      <c r="F143" s="234" t="s">
        <v>511</v>
      </c>
      <c r="G143" s="235" t="s">
        <v>502</v>
      </c>
      <c r="H143" s="236">
        <v>1.2E-2</v>
      </c>
      <c r="I143" s="158"/>
      <c r="J143" s="238">
        <f t="shared" si="10"/>
        <v>0</v>
      </c>
      <c r="K143" s="315"/>
      <c r="L143" s="247"/>
      <c r="M143" s="316" t="s">
        <v>1</v>
      </c>
      <c r="N143" s="317" t="s">
        <v>39</v>
      </c>
      <c r="O143" s="318"/>
      <c r="P143" s="319">
        <f t="shared" si="11"/>
        <v>0</v>
      </c>
      <c r="Q143" s="319">
        <v>0</v>
      </c>
      <c r="R143" s="319">
        <f t="shared" si="12"/>
        <v>0</v>
      </c>
      <c r="S143" s="319">
        <v>0</v>
      </c>
      <c r="T143" s="320">
        <f t="shared" si="13"/>
        <v>0</v>
      </c>
      <c r="U143" s="246"/>
      <c r="V143" s="246"/>
      <c r="W143" s="246"/>
      <c r="X143" s="246"/>
      <c r="Y143" s="246"/>
      <c r="Z143" s="246"/>
      <c r="AA143" s="246"/>
      <c r="AB143" s="246"/>
      <c r="AC143" s="27"/>
      <c r="AD143" s="27"/>
      <c r="AE143" s="27"/>
      <c r="AR143" s="160" t="s">
        <v>132</v>
      </c>
      <c r="AT143" s="160" t="s">
        <v>128</v>
      </c>
      <c r="AU143" s="160" t="s">
        <v>82</v>
      </c>
      <c r="AY143" s="14" t="s">
        <v>126</v>
      </c>
      <c r="BE143" s="161">
        <f t="shared" si="14"/>
        <v>0</v>
      </c>
      <c r="BF143" s="161">
        <f t="shared" si="15"/>
        <v>0</v>
      </c>
      <c r="BG143" s="161">
        <f t="shared" si="16"/>
        <v>0</v>
      </c>
      <c r="BH143" s="161">
        <f t="shared" si="17"/>
        <v>0</v>
      </c>
      <c r="BI143" s="161">
        <f t="shared" si="18"/>
        <v>0</v>
      </c>
      <c r="BJ143" s="14" t="s">
        <v>82</v>
      </c>
      <c r="BK143" s="161">
        <f t="shared" si="19"/>
        <v>0</v>
      </c>
      <c r="BL143" s="14" t="s">
        <v>132</v>
      </c>
      <c r="BM143" s="160" t="s">
        <v>512</v>
      </c>
    </row>
    <row r="144" spans="1:65" s="2" customFormat="1" ht="16.5" customHeight="1" x14ac:dyDescent="0.2">
      <c r="A144" s="246"/>
      <c r="B144" s="247"/>
      <c r="C144" s="232" t="s">
        <v>224</v>
      </c>
      <c r="D144" s="232" t="s">
        <v>128</v>
      </c>
      <c r="E144" s="233" t="s">
        <v>513</v>
      </c>
      <c r="F144" s="234" t="s">
        <v>514</v>
      </c>
      <c r="G144" s="235" t="s">
        <v>502</v>
      </c>
      <c r="H144" s="236">
        <v>0</v>
      </c>
      <c r="I144" s="158"/>
      <c r="J144" s="238">
        <f t="shared" si="10"/>
        <v>0</v>
      </c>
      <c r="K144" s="315"/>
      <c r="L144" s="247"/>
      <c r="M144" s="316" t="s">
        <v>1</v>
      </c>
      <c r="N144" s="317" t="s">
        <v>39</v>
      </c>
      <c r="O144" s="318"/>
      <c r="P144" s="319">
        <f t="shared" si="11"/>
        <v>0</v>
      </c>
      <c r="Q144" s="319">
        <v>0</v>
      </c>
      <c r="R144" s="319">
        <f t="shared" si="12"/>
        <v>0</v>
      </c>
      <c r="S144" s="319">
        <v>0</v>
      </c>
      <c r="T144" s="320">
        <f t="shared" si="13"/>
        <v>0</v>
      </c>
      <c r="U144" s="246"/>
      <c r="V144" s="246"/>
      <c r="W144" s="246"/>
      <c r="X144" s="246"/>
      <c r="Y144" s="246"/>
      <c r="Z144" s="246"/>
      <c r="AA144" s="246"/>
      <c r="AB144" s="246"/>
      <c r="AC144" s="27"/>
      <c r="AD144" s="27"/>
      <c r="AE144" s="27"/>
      <c r="AR144" s="160" t="s">
        <v>132</v>
      </c>
      <c r="AT144" s="160" t="s">
        <v>128</v>
      </c>
      <c r="AU144" s="160" t="s">
        <v>82</v>
      </c>
      <c r="AY144" s="14" t="s">
        <v>126</v>
      </c>
      <c r="BE144" s="161">
        <f t="shared" si="14"/>
        <v>0</v>
      </c>
      <c r="BF144" s="161">
        <f t="shared" si="15"/>
        <v>0</v>
      </c>
      <c r="BG144" s="161">
        <f t="shared" si="16"/>
        <v>0</v>
      </c>
      <c r="BH144" s="161">
        <f t="shared" si="17"/>
        <v>0</v>
      </c>
      <c r="BI144" s="161">
        <f t="shared" si="18"/>
        <v>0</v>
      </c>
      <c r="BJ144" s="14" t="s">
        <v>82</v>
      </c>
      <c r="BK144" s="161">
        <f t="shared" si="19"/>
        <v>0</v>
      </c>
      <c r="BL144" s="14" t="s">
        <v>132</v>
      </c>
      <c r="BM144" s="160" t="s">
        <v>515</v>
      </c>
    </row>
    <row r="145" spans="1:65" s="2" customFormat="1" ht="16.5" customHeight="1" x14ac:dyDescent="0.2">
      <c r="A145" s="246"/>
      <c r="B145" s="247"/>
      <c r="C145" s="232" t="s">
        <v>232</v>
      </c>
      <c r="D145" s="232" t="s">
        <v>128</v>
      </c>
      <c r="E145" s="233" t="s">
        <v>516</v>
      </c>
      <c r="F145" s="234" t="s">
        <v>517</v>
      </c>
      <c r="G145" s="235" t="s">
        <v>518</v>
      </c>
      <c r="H145" s="236">
        <v>1.6E-2</v>
      </c>
      <c r="I145" s="158"/>
      <c r="J145" s="238">
        <f t="shared" si="10"/>
        <v>0</v>
      </c>
      <c r="K145" s="315"/>
      <c r="L145" s="247"/>
      <c r="M145" s="316" t="s">
        <v>1</v>
      </c>
      <c r="N145" s="317" t="s">
        <v>39</v>
      </c>
      <c r="O145" s="318"/>
      <c r="P145" s="319">
        <f t="shared" si="11"/>
        <v>0</v>
      </c>
      <c r="Q145" s="319">
        <v>0</v>
      </c>
      <c r="R145" s="319">
        <f t="shared" si="12"/>
        <v>0</v>
      </c>
      <c r="S145" s="319">
        <v>0</v>
      </c>
      <c r="T145" s="320">
        <f t="shared" si="13"/>
        <v>0</v>
      </c>
      <c r="U145" s="246"/>
      <c r="V145" s="246"/>
      <c r="W145" s="246"/>
      <c r="X145" s="246"/>
      <c r="Y145" s="246"/>
      <c r="Z145" s="246"/>
      <c r="AA145" s="246"/>
      <c r="AB145" s="246"/>
      <c r="AC145" s="27"/>
      <c r="AD145" s="27"/>
      <c r="AE145" s="27"/>
      <c r="AR145" s="160" t="s">
        <v>132</v>
      </c>
      <c r="AT145" s="160" t="s">
        <v>128</v>
      </c>
      <c r="AU145" s="160" t="s">
        <v>82</v>
      </c>
      <c r="AY145" s="14" t="s">
        <v>126</v>
      </c>
      <c r="BE145" s="161">
        <f t="shared" si="14"/>
        <v>0</v>
      </c>
      <c r="BF145" s="161">
        <f t="shared" si="15"/>
        <v>0</v>
      </c>
      <c r="BG145" s="161">
        <f t="shared" si="16"/>
        <v>0</v>
      </c>
      <c r="BH145" s="161">
        <f t="shared" si="17"/>
        <v>0</v>
      </c>
      <c r="BI145" s="161">
        <f t="shared" si="18"/>
        <v>0</v>
      </c>
      <c r="BJ145" s="14" t="s">
        <v>82</v>
      </c>
      <c r="BK145" s="161">
        <f t="shared" si="19"/>
        <v>0</v>
      </c>
      <c r="BL145" s="14" t="s">
        <v>132</v>
      </c>
      <c r="BM145" s="160" t="s">
        <v>519</v>
      </c>
    </row>
    <row r="146" spans="1:65" s="2" customFormat="1" ht="16.5" customHeight="1" x14ac:dyDescent="0.2">
      <c r="A146" s="246"/>
      <c r="B146" s="247"/>
      <c r="C146" s="232" t="s">
        <v>236</v>
      </c>
      <c r="D146" s="232" t="s">
        <v>128</v>
      </c>
      <c r="E146" s="233" t="s">
        <v>520</v>
      </c>
      <c r="F146" s="234" t="s">
        <v>521</v>
      </c>
      <c r="G146" s="235" t="s">
        <v>518</v>
      </c>
      <c r="H146" s="236">
        <v>2.4E-2</v>
      </c>
      <c r="I146" s="158"/>
      <c r="J146" s="238">
        <f t="shared" si="10"/>
        <v>0</v>
      </c>
      <c r="K146" s="315"/>
      <c r="L146" s="247"/>
      <c r="M146" s="316" t="s">
        <v>1</v>
      </c>
      <c r="N146" s="317" t="s">
        <v>39</v>
      </c>
      <c r="O146" s="318"/>
      <c r="P146" s="319">
        <f t="shared" si="11"/>
        <v>0</v>
      </c>
      <c r="Q146" s="319">
        <v>0</v>
      </c>
      <c r="R146" s="319">
        <f t="shared" si="12"/>
        <v>0</v>
      </c>
      <c r="S146" s="319">
        <v>0</v>
      </c>
      <c r="T146" s="320">
        <f t="shared" si="13"/>
        <v>0</v>
      </c>
      <c r="U146" s="246"/>
      <c r="V146" s="246"/>
      <c r="W146" s="246"/>
      <c r="X146" s="246"/>
      <c r="Y146" s="246"/>
      <c r="Z146" s="246"/>
      <c r="AA146" s="246"/>
      <c r="AB146" s="246"/>
      <c r="AC146" s="27"/>
      <c r="AD146" s="27"/>
      <c r="AE146" s="27"/>
      <c r="AR146" s="160" t="s">
        <v>132</v>
      </c>
      <c r="AT146" s="160" t="s">
        <v>128</v>
      </c>
      <c r="AU146" s="160" t="s">
        <v>82</v>
      </c>
      <c r="AY146" s="14" t="s">
        <v>126</v>
      </c>
      <c r="BE146" s="161">
        <f t="shared" si="14"/>
        <v>0</v>
      </c>
      <c r="BF146" s="161">
        <f t="shared" si="15"/>
        <v>0</v>
      </c>
      <c r="BG146" s="161">
        <f t="shared" si="16"/>
        <v>0</v>
      </c>
      <c r="BH146" s="161">
        <f t="shared" si="17"/>
        <v>0</v>
      </c>
      <c r="BI146" s="161">
        <f t="shared" si="18"/>
        <v>0</v>
      </c>
      <c r="BJ146" s="14" t="s">
        <v>82</v>
      </c>
      <c r="BK146" s="161">
        <f t="shared" si="19"/>
        <v>0</v>
      </c>
      <c r="BL146" s="14" t="s">
        <v>132</v>
      </c>
      <c r="BM146" s="160" t="s">
        <v>522</v>
      </c>
    </row>
    <row r="147" spans="1:65" s="2" customFormat="1" ht="16.5" customHeight="1" x14ac:dyDescent="0.2">
      <c r="A147" s="246"/>
      <c r="B147" s="247"/>
      <c r="C147" s="232" t="s">
        <v>256</v>
      </c>
      <c r="D147" s="232" t="s">
        <v>128</v>
      </c>
      <c r="E147" s="233" t="s">
        <v>523</v>
      </c>
      <c r="F147" s="234" t="s">
        <v>524</v>
      </c>
      <c r="G147" s="235" t="s">
        <v>161</v>
      </c>
      <c r="H147" s="236">
        <v>1.075</v>
      </c>
      <c r="I147" s="158"/>
      <c r="J147" s="238">
        <f t="shared" si="10"/>
        <v>0</v>
      </c>
      <c r="K147" s="315"/>
      <c r="L147" s="247"/>
      <c r="M147" s="316" t="s">
        <v>1</v>
      </c>
      <c r="N147" s="317" t="s">
        <v>39</v>
      </c>
      <c r="O147" s="318"/>
      <c r="P147" s="319">
        <f t="shared" si="11"/>
        <v>0</v>
      </c>
      <c r="Q147" s="319">
        <v>0</v>
      </c>
      <c r="R147" s="319">
        <f t="shared" si="12"/>
        <v>0</v>
      </c>
      <c r="S147" s="319">
        <v>0</v>
      </c>
      <c r="T147" s="320">
        <f t="shared" si="13"/>
        <v>0</v>
      </c>
      <c r="U147" s="246"/>
      <c r="V147" s="246"/>
      <c r="W147" s="246"/>
      <c r="X147" s="246"/>
      <c r="Y147" s="246"/>
      <c r="Z147" s="246"/>
      <c r="AA147" s="246"/>
      <c r="AB147" s="246"/>
      <c r="AC147" s="27"/>
      <c r="AD147" s="27"/>
      <c r="AE147" s="27"/>
      <c r="AR147" s="160" t="s">
        <v>132</v>
      </c>
      <c r="AT147" s="160" t="s">
        <v>128</v>
      </c>
      <c r="AU147" s="160" t="s">
        <v>82</v>
      </c>
      <c r="AY147" s="14" t="s">
        <v>126</v>
      </c>
      <c r="BE147" s="161">
        <f t="shared" si="14"/>
        <v>0</v>
      </c>
      <c r="BF147" s="161">
        <f t="shared" si="15"/>
        <v>0</v>
      </c>
      <c r="BG147" s="161">
        <f t="shared" si="16"/>
        <v>0</v>
      </c>
      <c r="BH147" s="161">
        <f t="shared" si="17"/>
        <v>0</v>
      </c>
      <c r="BI147" s="161">
        <f t="shared" si="18"/>
        <v>0</v>
      </c>
      <c r="BJ147" s="14" t="s">
        <v>82</v>
      </c>
      <c r="BK147" s="161">
        <f t="shared" si="19"/>
        <v>0</v>
      </c>
      <c r="BL147" s="14" t="s">
        <v>132</v>
      </c>
      <c r="BM147" s="160" t="s">
        <v>525</v>
      </c>
    </row>
    <row r="148" spans="1:65" s="2" customFormat="1" ht="16.5" customHeight="1" x14ac:dyDescent="0.2">
      <c r="A148" s="246"/>
      <c r="B148" s="247"/>
      <c r="C148" s="232" t="s">
        <v>163</v>
      </c>
      <c r="D148" s="232" t="s">
        <v>128</v>
      </c>
      <c r="E148" s="233" t="s">
        <v>526</v>
      </c>
      <c r="F148" s="234" t="s">
        <v>527</v>
      </c>
      <c r="G148" s="235" t="s">
        <v>161</v>
      </c>
      <c r="H148" s="236">
        <v>2.3410000000000002</v>
      </c>
      <c r="I148" s="158"/>
      <c r="J148" s="238">
        <f t="shared" si="10"/>
        <v>0</v>
      </c>
      <c r="K148" s="315"/>
      <c r="L148" s="247"/>
      <c r="M148" s="316" t="s">
        <v>1</v>
      </c>
      <c r="N148" s="317" t="s">
        <v>39</v>
      </c>
      <c r="O148" s="318"/>
      <c r="P148" s="319">
        <f t="shared" si="11"/>
        <v>0</v>
      </c>
      <c r="Q148" s="319">
        <v>0</v>
      </c>
      <c r="R148" s="319">
        <f t="shared" si="12"/>
        <v>0</v>
      </c>
      <c r="S148" s="319">
        <v>0</v>
      </c>
      <c r="T148" s="320">
        <f t="shared" si="13"/>
        <v>0</v>
      </c>
      <c r="U148" s="246"/>
      <c r="V148" s="246"/>
      <c r="W148" s="246"/>
      <c r="X148" s="246"/>
      <c r="Y148" s="246"/>
      <c r="Z148" s="246"/>
      <c r="AA148" s="246"/>
      <c r="AB148" s="246"/>
      <c r="AC148" s="27"/>
      <c r="AD148" s="27"/>
      <c r="AE148" s="27"/>
      <c r="AR148" s="160" t="s">
        <v>132</v>
      </c>
      <c r="AT148" s="160" t="s">
        <v>128</v>
      </c>
      <c r="AU148" s="160" t="s">
        <v>82</v>
      </c>
      <c r="AY148" s="14" t="s">
        <v>126</v>
      </c>
      <c r="BE148" s="161">
        <f t="shared" si="14"/>
        <v>0</v>
      </c>
      <c r="BF148" s="161">
        <f t="shared" si="15"/>
        <v>0</v>
      </c>
      <c r="BG148" s="161">
        <f t="shared" si="16"/>
        <v>0</v>
      </c>
      <c r="BH148" s="161">
        <f t="shared" si="17"/>
        <v>0</v>
      </c>
      <c r="BI148" s="161">
        <f t="shared" si="18"/>
        <v>0</v>
      </c>
      <c r="BJ148" s="14" t="s">
        <v>82</v>
      </c>
      <c r="BK148" s="161">
        <f t="shared" si="19"/>
        <v>0</v>
      </c>
      <c r="BL148" s="14" t="s">
        <v>132</v>
      </c>
      <c r="BM148" s="160" t="s">
        <v>528</v>
      </c>
    </row>
    <row r="149" spans="1:65" s="2" customFormat="1" ht="16.5" customHeight="1" x14ac:dyDescent="0.2">
      <c r="A149" s="246"/>
      <c r="B149" s="247"/>
      <c r="C149" s="232" t="s">
        <v>171</v>
      </c>
      <c r="D149" s="232" t="s">
        <v>128</v>
      </c>
      <c r="E149" s="233" t="s">
        <v>529</v>
      </c>
      <c r="F149" s="234" t="s">
        <v>530</v>
      </c>
      <c r="G149" s="235" t="s">
        <v>131</v>
      </c>
      <c r="H149" s="236">
        <v>10.456</v>
      </c>
      <c r="I149" s="158"/>
      <c r="J149" s="238">
        <f t="shared" si="10"/>
        <v>0</v>
      </c>
      <c r="K149" s="315"/>
      <c r="L149" s="247"/>
      <c r="M149" s="316" t="s">
        <v>1</v>
      </c>
      <c r="N149" s="317" t="s">
        <v>39</v>
      </c>
      <c r="O149" s="318"/>
      <c r="P149" s="319">
        <f t="shared" si="11"/>
        <v>0</v>
      </c>
      <c r="Q149" s="319">
        <v>0</v>
      </c>
      <c r="R149" s="319">
        <f t="shared" si="12"/>
        <v>0</v>
      </c>
      <c r="S149" s="319">
        <v>0</v>
      </c>
      <c r="T149" s="320">
        <f t="shared" si="13"/>
        <v>0</v>
      </c>
      <c r="U149" s="246"/>
      <c r="V149" s="246"/>
      <c r="W149" s="246"/>
      <c r="X149" s="246"/>
      <c r="Y149" s="246"/>
      <c r="Z149" s="246"/>
      <c r="AA149" s="246"/>
      <c r="AB149" s="246"/>
      <c r="AC149" s="27"/>
      <c r="AD149" s="27"/>
      <c r="AE149" s="27"/>
      <c r="AR149" s="160" t="s">
        <v>132</v>
      </c>
      <c r="AT149" s="160" t="s">
        <v>128</v>
      </c>
      <c r="AU149" s="160" t="s">
        <v>82</v>
      </c>
      <c r="AY149" s="14" t="s">
        <v>126</v>
      </c>
      <c r="BE149" s="161">
        <f t="shared" si="14"/>
        <v>0</v>
      </c>
      <c r="BF149" s="161">
        <f t="shared" si="15"/>
        <v>0</v>
      </c>
      <c r="BG149" s="161">
        <f t="shared" si="16"/>
        <v>0</v>
      </c>
      <c r="BH149" s="161">
        <f t="shared" si="17"/>
        <v>0</v>
      </c>
      <c r="BI149" s="161">
        <f t="shared" si="18"/>
        <v>0</v>
      </c>
      <c r="BJ149" s="14" t="s">
        <v>82</v>
      </c>
      <c r="BK149" s="161">
        <f t="shared" si="19"/>
        <v>0</v>
      </c>
      <c r="BL149" s="14" t="s">
        <v>132</v>
      </c>
      <c r="BM149" s="160" t="s">
        <v>531</v>
      </c>
    </row>
    <row r="150" spans="1:65" s="2" customFormat="1" ht="16.5" customHeight="1" x14ac:dyDescent="0.2">
      <c r="A150" s="246"/>
      <c r="B150" s="247"/>
      <c r="C150" s="232" t="s">
        <v>175</v>
      </c>
      <c r="D150" s="232" t="s">
        <v>128</v>
      </c>
      <c r="E150" s="233" t="s">
        <v>532</v>
      </c>
      <c r="F150" s="234" t="s">
        <v>533</v>
      </c>
      <c r="G150" s="235" t="s">
        <v>131</v>
      </c>
      <c r="H150" s="236">
        <v>10.456</v>
      </c>
      <c r="I150" s="158"/>
      <c r="J150" s="238">
        <f t="shared" si="10"/>
        <v>0</v>
      </c>
      <c r="K150" s="315"/>
      <c r="L150" s="247"/>
      <c r="M150" s="316" t="s">
        <v>1</v>
      </c>
      <c r="N150" s="317" t="s">
        <v>39</v>
      </c>
      <c r="O150" s="318"/>
      <c r="P150" s="319">
        <f t="shared" si="11"/>
        <v>0</v>
      </c>
      <c r="Q150" s="319">
        <v>0</v>
      </c>
      <c r="R150" s="319">
        <f t="shared" si="12"/>
        <v>0</v>
      </c>
      <c r="S150" s="319">
        <v>0</v>
      </c>
      <c r="T150" s="320">
        <f t="shared" si="13"/>
        <v>0</v>
      </c>
      <c r="U150" s="246"/>
      <c r="V150" s="246"/>
      <c r="W150" s="246"/>
      <c r="X150" s="246"/>
      <c r="Y150" s="246"/>
      <c r="Z150" s="246"/>
      <c r="AA150" s="246"/>
      <c r="AB150" s="246"/>
      <c r="AC150" s="27"/>
      <c r="AD150" s="27"/>
      <c r="AE150" s="27"/>
      <c r="AR150" s="160" t="s">
        <v>132</v>
      </c>
      <c r="AT150" s="160" t="s">
        <v>128</v>
      </c>
      <c r="AU150" s="160" t="s">
        <v>82</v>
      </c>
      <c r="AY150" s="14" t="s">
        <v>126</v>
      </c>
      <c r="BE150" s="161">
        <f t="shared" si="14"/>
        <v>0</v>
      </c>
      <c r="BF150" s="161">
        <f t="shared" si="15"/>
        <v>0</v>
      </c>
      <c r="BG150" s="161">
        <f t="shared" si="16"/>
        <v>0</v>
      </c>
      <c r="BH150" s="161">
        <f t="shared" si="17"/>
        <v>0</v>
      </c>
      <c r="BI150" s="161">
        <f t="shared" si="18"/>
        <v>0</v>
      </c>
      <c r="BJ150" s="14" t="s">
        <v>82</v>
      </c>
      <c r="BK150" s="161">
        <f t="shared" si="19"/>
        <v>0</v>
      </c>
      <c r="BL150" s="14" t="s">
        <v>132</v>
      </c>
      <c r="BM150" s="160" t="s">
        <v>534</v>
      </c>
    </row>
    <row r="151" spans="1:65" s="2" customFormat="1" ht="16.5" customHeight="1" x14ac:dyDescent="0.2">
      <c r="A151" s="246"/>
      <c r="B151" s="247"/>
      <c r="C151" s="232" t="s">
        <v>179</v>
      </c>
      <c r="D151" s="232" t="s">
        <v>128</v>
      </c>
      <c r="E151" s="233" t="s">
        <v>535</v>
      </c>
      <c r="F151" s="234" t="s">
        <v>536</v>
      </c>
      <c r="G151" s="235" t="s">
        <v>218</v>
      </c>
      <c r="H151" s="236">
        <v>0.15</v>
      </c>
      <c r="I151" s="158"/>
      <c r="J151" s="238">
        <f t="shared" si="10"/>
        <v>0</v>
      </c>
      <c r="K151" s="315"/>
      <c r="L151" s="247"/>
      <c r="M151" s="316" t="s">
        <v>1</v>
      </c>
      <c r="N151" s="317" t="s">
        <v>39</v>
      </c>
      <c r="O151" s="318"/>
      <c r="P151" s="319">
        <f t="shared" si="11"/>
        <v>0</v>
      </c>
      <c r="Q151" s="319">
        <v>0</v>
      </c>
      <c r="R151" s="319">
        <f t="shared" si="12"/>
        <v>0</v>
      </c>
      <c r="S151" s="319">
        <v>0</v>
      </c>
      <c r="T151" s="320">
        <f t="shared" si="13"/>
        <v>0</v>
      </c>
      <c r="U151" s="246"/>
      <c r="V151" s="246"/>
      <c r="W151" s="246"/>
      <c r="X151" s="246"/>
      <c r="Y151" s="246"/>
      <c r="Z151" s="246"/>
      <c r="AA151" s="246"/>
      <c r="AB151" s="246"/>
      <c r="AC151" s="27"/>
      <c r="AD151" s="27"/>
      <c r="AE151" s="27"/>
      <c r="AR151" s="160" t="s">
        <v>132</v>
      </c>
      <c r="AT151" s="160" t="s">
        <v>128</v>
      </c>
      <c r="AU151" s="160" t="s">
        <v>82</v>
      </c>
      <c r="AY151" s="14" t="s">
        <v>126</v>
      </c>
      <c r="BE151" s="161">
        <f t="shared" si="14"/>
        <v>0</v>
      </c>
      <c r="BF151" s="161">
        <f t="shared" si="15"/>
        <v>0</v>
      </c>
      <c r="BG151" s="161">
        <f t="shared" si="16"/>
        <v>0</v>
      </c>
      <c r="BH151" s="161">
        <f t="shared" si="17"/>
        <v>0</v>
      </c>
      <c r="BI151" s="161">
        <f t="shared" si="18"/>
        <v>0</v>
      </c>
      <c r="BJ151" s="14" t="s">
        <v>82</v>
      </c>
      <c r="BK151" s="161">
        <f t="shared" si="19"/>
        <v>0</v>
      </c>
      <c r="BL151" s="14" t="s">
        <v>132</v>
      </c>
      <c r="BM151" s="160" t="s">
        <v>537</v>
      </c>
    </row>
    <row r="152" spans="1:65" s="2" customFormat="1" ht="21.75" customHeight="1" x14ac:dyDescent="0.2">
      <c r="A152" s="246"/>
      <c r="B152" s="247"/>
      <c r="C152" s="232" t="s">
        <v>184</v>
      </c>
      <c r="D152" s="232" t="s">
        <v>128</v>
      </c>
      <c r="E152" s="233" t="s">
        <v>538</v>
      </c>
      <c r="F152" s="234" t="s">
        <v>539</v>
      </c>
      <c r="G152" s="235" t="s">
        <v>161</v>
      </c>
      <c r="H152" s="236">
        <v>1.2450000000000001</v>
      </c>
      <c r="I152" s="158"/>
      <c r="J152" s="238">
        <f t="shared" si="10"/>
        <v>0</v>
      </c>
      <c r="K152" s="315"/>
      <c r="L152" s="247"/>
      <c r="M152" s="316" t="s">
        <v>1</v>
      </c>
      <c r="N152" s="317" t="s">
        <v>39</v>
      </c>
      <c r="O152" s="318"/>
      <c r="P152" s="319">
        <f t="shared" si="11"/>
        <v>0</v>
      </c>
      <c r="Q152" s="319">
        <v>0</v>
      </c>
      <c r="R152" s="319">
        <f t="shared" si="12"/>
        <v>0</v>
      </c>
      <c r="S152" s="319">
        <v>0</v>
      </c>
      <c r="T152" s="320">
        <f t="shared" si="13"/>
        <v>0</v>
      </c>
      <c r="U152" s="246"/>
      <c r="V152" s="246"/>
      <c r="W152" s="246"/>
      <c r="X152" s="246"/>
      <c r="Y152" s="246"/>
      <c r="Z152" s="246"/>
      <c r="AA152" s="246"/>
      <c r="AB152" s="246"/>
      <c r="AC152" s="27"/>
      <c r="AD152" s="27"/>
      <c r="AE152" s="27"/>
      <c r="AR152" s="160" t="s">
        <v>132</v>
      </c>
      <c r="AT152" s="160" t="s">
        <v>128</v>
      </c>
      <c r="AU152" s="160" t="s">
        <v>82</v>
      </c>
      <c r="AY152" s="14" t="s">
        <v>126</v>
      </c>
      <c r="BE152" s="161">
        <f t="shared" si="14"/>
        <v>0</v>
      </c>
      <c r="BF152" s="161">
        <f t="shared" si="15"/>
        <v>0</v>
      </c>
      <c r="BG152" s="161">
        <f t="shared" si="16"/>
        <v>0</v>
      </c>
      <c r="BH152" s="161">
        <f t="shared" si="17"/>
        <v>0</v>
      </c>
      <c r="BI152" s="161">
        <f t="shared" si="18"/>
        <v>0</v>
      </c>
      <c r="BJ152" s="14" t="s">
        <v>82</v>
      </c>
      <c r="BK152" s="161">
        <f t="shared" si="19"/>
        <v>0</v>
      </c>
      <c r="BL152" s="14" t="s">
        <v>132</v>
      </c>
      <c r="BM152" s="160" t="s">
        <v>540</v>
      </c>
    </row>
    <row r="153" spans="1:65" s="2" customFormat="1" ht="16.5" customHeight="1" x14ac:dyDescent="0.2">
      <c r="A153" s="246"/>
      <c r="B153" s="247"/>
      <c r="C153" s="232" t="s">
        <v>8</v>
      </c>
      <c r="D153" s="232" t="s">
        <v>128</v>
      </c>
      <c r="E153" s="233" t="s">
        <v>541</v>
      </c>
      <c r="F153" s="234" t="s">
        <v>542</v>
      </c>
      <c r="G153" s="235" t="s">
        <v>131</v>
      </c>
      <c r="H153" s="236">
        <v>3.3839999999999999</v>
      </c>
      <c r="I153" s="158"/>
      <c r="J153" s="238">
        <f t="shared" si="10"/>
        <v>0</v>
      </c>
      <c r="K153" s="315"/>
      <c r="L153" s="247"/>
      <c r="M153" s="316" t="s">
        <v>1</v>
      </c>
      <c r="N153" s="317" t="s">
        <v>39</v>
      </c>
      <c r="O153" s="318"/>
      <c r="P153" s="319">
        <f t="shared" si="11"/>
        <v>0</v>
      </c>
      <c r="Q153" s="319">
        <v>0</v>
      </c>
      <c r="R153" s="319">
        <f t="shared" si="12"/>
        <v>0</v>
      </c>
      <c r="S153" s="319">
        <v>0</v>
      </c>
      <c r="T153" s="320">
        <f t="shared" si="13"/>
        <v>0</v>
      </c>
      <c r="U153" s="246"/>
      <c r="V153" s="246"/>
      <c r="W153" s="246"/>
      <c r="X153" s="246"/>
      <c r="Y153" s="246"/>
      <c r="Z153" s="246"/>
      <c r="AA153" s="246"/>
      <c r="AB153" s="246"/>
      <c r="AC153" s="27"/>
      <c r="AD153" s="27"/>
      <c r="AE153" s="27"/>
      <c r="AR153" s="160" t="s">
        <v>132</v>
      </c>
      <c r="AT153" s="160" t="s">
        <v>128</v>
      </c>
      <c r="AU153" s="160" t="s">
        <v>82</v>
      </c>
      <c r="AY153" s="14" t="s">
        <v>126</v>
      </c>
      <c r="BE153" s="161">
        <f t="shared" si="14"/>
        <v>0</v>
      </c>
      <c r="BF153" s="161">
        <f t="shared" si="15"/>
        <v>0</v>
      </c>
      <c r="BG153" s="161">
        <f t="shared" si="16"/>
        <v>0</v>
      </c>
      <c r="BH153" s="161">
        <f t="shared" si="17"/>
        <v>0</v>
      </c>
      <c r="BI153" s="161">
        <f t="shared" si="18"/>
        <v>0</v>
      </c>
      <c r="BJ153" s="14" t="s">
        <v>82</v>
      </c>
      <c r="BK153" s="161">
        <f t="shared" si="19"/>
        <v>0</v>
      </c>
      <c r="BL153" s="14" t="s">
        <v>132</v>
      </c>
      <c r="BM153" s="160" t="s">
        <v>543</v>
      </c>
    </row>
    <row r="154" spans="1:65" s="2" customFormat="1" ht="16.5" customHeight="1" x14ac:dyDescent="0.2">
      <c r="A154" s="246"/>
      <c r="B154" s="247"/>
      <c r="C154" s="232" t="s">
        <v>192</v>
      </c>
      <c r="D154" s="232" t="s">
        <v>128</v>
      </c>
      <c r="E154" s="233" t="s">
        <v>544</v>
      </c>
      <c r="F154" s="234" t="s">
        <v>545</v>
      </c>
      <c r="G154" s="235" t="s">
        <v>131</v>
      </c>
      <c r="H154" s="236">
        <v>3.3839999999999999</v>
      </c>
      <c r="I154" s="158"/>
      <c r="J154" s="238">
        <f t="shared" si="10"/>
        <v>0</v>
      </c>
      <c r="K154" s="315"/>
      <c r="L154" s="247"/>
      <c r="M154" s="316" t="s">
        <v>1</v>
      </c>
      <c r="N154" s="317" t="s">
        <v>39</v>
      </c>
      <c r="O154" s="318"/>
      <c r="P154" s="319">
        <f t="shared" si="11"/>
        <v>0</v>
      </c>
      <c r="Q154" s="319">
        <v>0</v>
      </c>
      <c r="R154" s="319">
        <f t="shared" si="12"/>
        <v>0</v>
      </c>
      <c r="S154" s="319">
        <v>0</v>
      </c>
      <c r="T154" s="320">
        <f t="shared" si="13"/>
        <v>0</v>
      </c>
      <c r="U154" s="246"/>
      <c r="V154" s="246"/>
      <c r="W154" s="246"/>
      <c r="X154" s="246"/>
      <c r="Y154" s="246"/>
      <c r="Z154" s="246"/>
      <c r="AA154" s="246"/>
      <c r="AB154" s="246"/>
      <c r="AC154" s="27"/>
      <c r="AD154" s="27"/>
      <c r="AE154" s="27"/>
      <c r="AR154" s="160" t="s">
        <v>132</v>
      </c>
      <c r="AT154" s="160" t="s">
        <v>128</v>
      </c>
      <c r="AU154" s="160" t="s">
        <v>82</v>
      </c>
      <c r="AY154" s="14" t="s">
        <v>126</v>
      </c>
      <c r="BE154" s="161">
        <f t="shared" si="14"/>
        <v>0</v>
      </c>
      <c r="BF154" s="161">
        <f t="shared" si="15"/>
        <v>0</v>
      </c>
      <c r="BG154" s="161">
        <f t="shared" si="16"/>
        <v>0</v>
      </c>
      <c r="BH154" s="161">
        <f t="shared" si="17"/>
        <v>0</v>
      </c>
      <c r="BI154" s="161">
        <f t="shared" si="18"/>
        <v>0</v>
      </c>
      <c r="BJ154" s="14" t="s">
        <v>82</v>
      </c>
      <c r="BK154" s="161">
        <f t="shared" si="19"/>
        <v>0</v>
      </c>
      <c r="BL154" s="14" t="s">
        <v>132</v>
      </c>
      <c r="BM154" s="160" t="s">
        <v>546</v>
      </c>
    </row>
    <row r="155" spans="1:65" s="2" customFormat="1" ht="16.5" customHeight="1" x14ac:dyDescent="0.2">
      <c r="A155" s="246"/>
      <c r="B155" s="247"/>
      <c r="C155" s="232" t="s">
        <v>252</v>
      </c>
      <c r="D155" s="232" t="s">
        <v>128</v>
      </c>
      <c r="E155" s="233" t="s">
        <v>547</v>
      </c>
      <c r="F155" s="234" t="s">
        <v>548</v>
      </c>
      <c r="G155" s="235" t="s">
        <v>161</v>
      </c>
      <c r="H155" s="236">
        <v>1.0760000000000001</v>
      </c>
      <c r="I155" s="158"/>
      <c r="J155" s="238">
        <f t="shared" si="10"/>
        <v>0</v>
      </c>
      <c r="K155" s="315"/>
      <c r="L155" s="247"/>
      <c r="M155" s="316" t="s">
        <v>1</v>
      </c>
      <c r="N155" s="317" t="s">
        <v>39</v>
      </c>
      <c r="O155" s="318"/>
      <c r="P155" s="319">
        <f t="shared" si="11"/>
        <v>0</v>
      </c>
      <c r="Q155" s="319">
        <v>0</v>
      </c>
      <c r="R155" s="319">
        <f t="shared" si="12"/>
        <v>0</v>
      </c>
      <c r="S155" s="319">
        <v>0</v>
      </c>
      <c r="T155" s="320">
        <f t="shared" si="13"/>
        <v>0</v>
      </c>
      <c r="U155" s="246"/>
      <c r="V155" s="246"/>
      <c r="W155" s="246"/>
      <c r="X155" s="246"/>
      <c r="Y155" s="246"/>
      <c r="Z155" s="246"/>
      <c r="AA155" s="246"/>
      <c r="AB155" s="246"/>
      <c r="AC155" s="27"/>
      <c r="AD155" s="27"/>
      <c r="AE155" s="27"/>
      <c r="AR155" s="160" t="s">
        <v>132</v>
      </c>
      <c r="AT155" s="160" t="s">
        <v>128</v>
      </c>
      <c r="AU155" s="160" t="s">
        <v>82</v>
      </c>
      <c r="AY155" s="14" t="s">
        <v>126</v>
      </c>
      <c r="BE155" s="161">
        <f t="shared" si="14"/>
        <v>0</v>
      </c>
      <c r="BF155" s="161">
        <f t="shared" si="15"/>
        <v>0</v>
      </c>
      <c r="BG155" s="161">
        <f t="shared" si="16"/>
        <v>0</v>
      </c>
      <c r="BH155" s="161">
        <f t="shared" si="17"/>
        <v>0</v>
      </c>
      <c r="BI155" s="161">
        <f t="shared" si="18"/>
        <v>0</v>
      </c>
      <c r="BJ155" s="14" t="s">
        <v>82</v>
      </c>
      <c r="BK155" s="161">
        <f t="shared" si="19"/>
        <v>0</v>
      </c>
      <c r="BL155" s="14" t="s">
        <v>132</v>
      </c>
      <c r="BM155" s="160" t="s">
        <v>549</v>
      </c>
    </row>
    <row r="156" spans="1:65" s="2" customFormat="1" ht="16.5" customHeight="1" x14ac:dyDescent="0.2">
      <c r="A156" s="246"/>
      <c r="B156" s="247"/>
      <c r="C156" s="232" t="s">
        <v>248</v>
      </c>
      <c r="D156" s="232" t="s">
        <v>128</v>
      </c>
      <c r="E156" s="233" t="s">
        <v>550</v>
      </c>
      <c r="F156" s="234" t="s">
        <v>551</v>
      </c>
      <c r="G156" s="235" t="s">
        <v>161</v>
      </c>
      <c r="H156" s="236">
        <v>4.476</v>
      </c>
      <c r="I156" s="158"/>
      <c r="J156" s="238">
        <f t="shared" si="10"/>
        <v>0</v>
      </c>
      <c r="K156" s="315"/>
      <c r="L156" s="247"/>
      <c r="M156" s="316" t="s">
        <v>1</v>
      </c>
      <c r="N156" s="317" t="s">
        <v>39</v>
      </c>
      <c r="O156" s="318"/>
      <c r="P156" s="319">
        <f t="shared" si="11"/>
        <v>0</v>
      </c>
      <c r="Q156" s="319">
        <v>0</v>
      </c>
      <c r="R156" s="319">
        <f t="shared" si="12"/>
        <v>0</v>
      </c>
      <c r="S156" s="319">
        <v>0</v>
      </c>
      <c r="T156" s="320">
        <f t="shared" si="13"/>
        <v>0</v>
      </c>
      <c r="U156" s="246"/>
      <c r="V156" s="246"/>
      <c r="W156" s="246"/>
      <c r="X156" s="246"/>
      <c r="Y156" s="246"/>
      <c r="Z156" s="246"/>
      <c r="AA156" s="246"/>
      <c r="AB156" s="246"/>
      <c r="AC156" s="27"/>
      <c r="AD156" s="27"/>
      <c r="AE156" s="27"/>
      <c r="AR156" s="160" t="s">
        <v>132</v>
      </c>
      <c r="AT156" s="160" t="s">
        <v>128</v>
      </c>
      <c r="AU156" s="160" t="s">
        <v>82</v>
      </c>
      <c r="AY156" s="14" t="s">
        <v>126</v>
      </c>
      <c r="BE156" s="161">
        <f t="shared" si="14"/>
        <v>0</v>
      </c>
      <c r="BF156" s="161">
        <f t="shared" si="15"/>
        <v>0</v>
      </c>
      <c r="BG156" s="161">
        <f t="shared" si="16"/>
        <v>0</v>
      </c>
      <c r="BH156" s="161">
        <f t="shared" si="17"/>
        <v>0</v>
      </c>
      <c r="BI156" s="161">
        <f t="shared" si="18"/>
        <v>0</v>
      </c>
      <c r="BJ156" s="14" t="s">
        <v>82</v>
      </c>
      <c r="BK156" s="161">
        <f t="shared" si="19"/>
        <v>0</v>
      </c>
      <c r="BL156" s="14" t="s">
        <v>132</v>
      </c>
      <c r="BM156" s="160" t="s">
        <v>552</v>
      </c>
    </row>
    <row r="157" spans="1:65" s="2" customFormat="1" ht="21.75" customHeight="1" x14ac:dyDescent="0.2">
      <c r="A157" s="246"/>
      <c r="B157" s="247"/>
      <c r="C157" s="232" t="s">
        <v>196</v>
      </c>
      <c r="D157" s="232" t="s">
        <v>128</v>
      </c>
      <c r="E157" s="233" t="s">
        <v>553</v>
      </c>
      <c r="F157" s="234" t="s">
        <v>554</v>
      </c>
      <c r="G157" s="235" t="s">
        <v>131</v>
      </c>
      <c r="H157" s="236">
        <v>5.5970000000000004</v>
      </c>
      <c r="I157" s="158"/>
      <c r="J157" s="238">
        <f t="shared" si="10"/>
        <v>0</v>
      </c>
      <c r="K157" s="315"/>
      <c r="L157" s="247"/>
      <c r="M157" s="316" t="s">
        <v>1</v>
      </c>
      <c r="N157" s="317" t="s">
        <v>39</v>
      </c>
      <c r="O157" s="318"/>
      <c r="P157" s="319">
        <f t="shared" si="11"/>
        <v>0</v>
      </c>
      <c r="Q157" s="319">
        <v>0</v>
      </c>
      <c r="R157" s="319">
        <f t="shared" si="12"/>
        <v>0</v>
      </c>
      <c r="S157" s="319">
        <v>0</v>
      </c>
      <c r="T157" s="320">
        <f t="shared" si="13"/>
        <v>0</v>
      </c>
      <c r="U157" s="246"/>
      <c r="V157" s="246"/>
      <c r="W157" s="246"/>
      <c r="X157" s="246"/>
      <c r="Y157" s="246"/>
      <c r="Z157" s="246"/>
      <c r="AA157" s="246"/>
      <c r="AB157" s="246"/>
      <c r="AC157" s="27"/>
      <c r="AD157" s="27"/>
      <c r="AE157" s="27"/>
      <c r="AR157" s="160" t="s">
        <v>132</v>
      </c>
      <c r="AT157" s="160" t="s">
        <v>128</v>
      </c>
      <c r="AU157" s="160" t="s">
        <v>82</v>
      </c>
      <c r="AY157" s="14" t="s">
        <v>126</v>
      </c>
      <c r="BE157" s="161">
        <f t="shared" si="14"/>
        <v>0</v>
      </c>
      <c r="BF157" s="161">
        <f t="shared" si="15"/>
        <v>0</v>
      </c>
      <c r="BG157" s="161">
        <f t="shared" si="16"/>
        <v>0</v>
      </c>
      <c r="BH157" s="161">
        <f t="shared" si="17"/>
        <v>0</v>
      </c>
      <c r="BI157" s="161">
        <f t="shared" si="18"/>
        <v>0</v>
      </c>
      <c r="BJ157" s="14" t="s">
        <v>82</v>
      </c>
      <c r="BK157" s="161">
        <f t="shared" si="19"/>
        <v>0</v>
      </c>
      <c r="BL157" s="14" t="s">
        <v>132</v>
      </c>
      <c r="BM157" s="160" t="s">
        <v>555</v>
      </c>
    </row>
    <row r="158" spans="1:65" s="2" customFormat="1" ht="21.75" customHeight="1" x14ac:dyDescent="0.2">
      <c r="A158" s="246"/>
      <c r="B158" s="247"/>
      <c r="C158" s="232" t="s">
        <v>200</v>
      </c>
      <c r="D158" s="232" t="s">
        <v>128</v>
      </c>
      <c r="E158" s="233" t="s">
        <v>553</v>
      </c>
      <c r="F158" s="234" t="s">
        <v>554</v>
      </c>
      <c r="G158" s="235" t="s">
        <v>131</v>
      </c>
      <c r="H158" s="236">
        <v>5.5970000000000004</v>
      </c>
      <c r="I158" s="158"/>
      <c r="J158" s="238">
        <f t="shared" si="10"/>
        <v>0</v>
      </c>
      <c r="K158" s="315"/>
      <c r="L158" s="247"/>
      <c r="M158" s="316" t="s">
        <v>1</v>
      </c>
      <c r="N158" s="317" t="s">
        <v>39</v>
      </c>
      <c r="O158" s="318"/>
      <c r="P158" s="319">
        <f t="shared" si="11"/>
        <v>0</v>
      </c>
      <c r="Q158" s="319">
        <v>0</v>
      </c>
      <c r="R158" s="319">
        <f t="shared" si="12"/>
        <v>0</v>
      </c>
      <c r="S158" s="319">
        <v>0</v>
      </c>
      <c r="T158" s="320">
        <f t="shared" si="13"/>
        <v>0</v>
      </c>
      <c r="U158" s="246"/>
      <c r="V158" s="246"/>
      <c r="W158" s="246"/>
      <c r="X158" s="246"/>
      <c r="Y158" s="246"/>
      <c r="Z158" s="246"/>
      <c r="AA158" s="246"/>
      <c r="AB158" s="246"/>
      <c r="AC158" s="27"/>
      <c r="AD158" s="27"/>
      <c r="AE158" s="27"/>
      <c r="AR158" s="160" t="s">
        <v>132</v>
      </c>
      <c r="AT158" s="160" t="s">
        <v>128</v>
      </c>
      <c r="AU158" s="160" t="s">
        <v>82</v>
      </c>
      <c r="AY158" s="14" t="s">
        <v>126</v>
      </c>
      <c r="BE158" s="161">
        <f t="shared" si="14"/>
        <v>0</v>
      </c>
      <c r="BF158" s="161">
        <f t="shared" si="15"/>
        <v>0</v>
      </c>
      <c r="BG158" s="161">
        <f t="shared" si="16"/>
        <v>0</v>
      </c>
      <c r="BH158" s="161">
        <f t="shared" si="17"/>
        <v>0</v>
      </c>
      <c r="BI158" s="161">
        <f t="shared" si="18"/>
        <v>0</v>
      </c>
      <c r="BJ158" s="14" t="s">
        <v>82</v>
      </c>
      <c r="BK158" s="161">
        <f t="shared" si="19"/>
        <v>0</v>
      </c>
      <c r="BL158" s="14" t="s">
        <v>132</v>
      </c>
      <c r="BM158" s="160" t="s">
        <v>556</v>
      </c>
    </row>
    <row r="159" spans="1:65" s="2" customFormat="1" ht="21.75" customHeight="1" x14ac:dyDescent="0.2">
      <c r="A159" s="246"/>
      <c r="B159" s="247"/>
      <c r="C159" s="232" t="s">
        <v>204</v>
      </c>
      <c r="D159" s="232" t="s">
        <v>128</v>
      </c>
      <c r="E159" s="233" t="s">
        <v>557</v>
      </c>
      <c r="F159" s="234" t="s">
        <v>558</v>
      </c>
      <c r="G159" s="235" t="s">
        <v>182</v>
      </c>
      <c r="H159" s="236">
        <v>12.36</v>
      </c>
      <c r="I159" s="158"/>
      <c r="J159" s="238">
        <f t="shared" si="10"/>
        <v>0</v>
      </c>
      <c r="K159" s="315"/>
      <c r="L159" s="247"/>
      <c r="M159" s="316" t="s">
        <v>1</v>
      </c>
      <c r="N159" s="317" t="s">
        <v>39</v>
      </c>
      <c r="O159" s="318"/>
      <c r="P159" s="319">
        <f t="shared" si="11"/>
        <v>0</v>
      </c>
      <c r="Q159" s="319">
        <v>0</v>
      </c>
      <c r="R159" s="319">
        <f t="shared" si="12"/>
        <v>0</v>
      </c>
      <c r="S159" s="319">
        <v>0</v>
      </c>
      <c r="T159" s="320">
        <f t="shared" si="13"/>
        <v>0</v>
      </c>
      <c r="U159" s="246"/>
      <c r="V159" s="246"/>
      <c r="W159" s="246"/>
      <c r="X159" s="246"/>
      <c r="Y159" s="246"/>
      <c r="Z159" s="246"/>
      <c r="AA159" s="246"/>
      <c r="AB159" s="246"/>
      <c r="AC159" s="27"/>
      <c r="AD159" s="27"/>
      <c r="AE159" s="27"/>
      <c r="AR159" s="160" t="s">
        <v>132</v>
      </c>
      <c r="AT159" s="160" t="s">
        <v>128</v>
      </c>
      <c r="AU159" s="160" t="s">
        <v>82</v>
      </c>
      <c r="AY159" s="14" t="s">
        <v>126</v>
      </c>
      <c r="BE159" s="161">
        <f t="shared" si="14"/>
        <v>0</v>
      </c>
      <c r="BF159" s="161">
        <f t="shared" si="15"/>
        <v>0</v>
      </c>
      <c r="BG159" s="161">
        <f t="shared" si="16"/>
        <v>0</v>
      </c>
      <c r="BH159" s="161">
        <f t="shared" si="17"/>
        <v>0</v>
      </c>
      <c r="BI159" s="161">
        <f t="shared" si="18"/>
        <v>0</v>
      </c>
      <c r="BJ159" s="14" t="s">
        <v>82</v>
      </c>
      <c r="BK159" s="161">
        <f t="shared" si="19"/>
        <v>0</v>
      </c>
      <c r="BL159" s="14" t="s">
        <v>132</v>
      </c>
      <c r="BM159" s="160" t="s">
        <v>559</v>
      </c>
    </row>
    <row r="160" spans="1:65" s="2" customFormat="1" ht="16.5" customHeight="1" x14ac:dyDescent="0.2">
      <c r="A160" s="246"/>
      <c r="B160" s="247"/>
      <c r="C160" s="232" t="s">
        <v>240</v>
      </c>
      <c r="D160" s="232" t="s">
        <v>128</v>
      </c>
      <c r="E160" s="233" t="s">
        <v>560</v>
      </c>
      <c r="F160" s="234" t="s">
        <v>561</v>
      </c>
      <c r="G160" s="235" t="s">
        <v>562</v>
      </c>
      <c r="H160" s="236">
        <v>6.8000000000000005E-2</v>
      </c>
      <c r="I160" s="158"/>
      <c r="J160" s="238">
        <f t="shared" si="10"/>
        <v>0</v>
      </c>
      <c r="K160" s="315"/>
      <c r="L160" s="247"/>
      <c r="M160" s="316" t="s">
        <v>1</v>
      </c>
      <c r="N160" s="317" t="s">
        <v>39</v>
      </c>
      <c r="O160" s="318"/>
      <c r="P160" s="319">
        <f t="shared" si="11"/>
        <v>0</v>
      </c>
      <c r="Q160" s="319">
        <v>0</v>
      </c>
      <c r="R160" s="319">
        <f t="shared" si="12"/>
        <v>0</v>
      </c>
      <c r="S160" s="319">
        <v>0</v>
      </c>
      <c r="T160" s="320">
        <f t="shared" si="13"/>
        <v>0</v>
      </c>
      <c r="U160" s="246"/>
      <c r="V160" s="246"/>
      <c r="W160" s="246"/>
      <c r="X160" s="246"/>
      <c r="Y160" s="246"/>
      <c r="Z160" s="246"/>
      <c r="AA160" s="246"/>
      <c r="AB160" s="246"/>
      <c r="AC160" s="27"/>
      <c r="AD160" s="27"/>
      <c r="AE160" s="27"/>
      <c r="AR160" s="160" t="s">
        <v>132</v>
      </c>
      <c r="AT160" s="160" t="s">
        <v>128</v>
      </c>
      <c r="AU160" s="160" t="s">
        <v>82</v>
      </c>
      <c r="AY160" s="14" t="s">
        <v>126</v>
      </c>
      <c r="BE160" s="161">
        <f t="shared" si="14"/>
        <v>0</v>
      </c>
      <c r="BF160" s="161">
        <f t="shared" si="15"/>
        <v>0</v>
      </c>
      <c r="BG160" s="161">
        <f t="shared" si="16"/>
        <v>0</v>
      </c>
      <c r="BH160" s="161">
        <f t="shared" si="17"/>
        <v>0</v>
      </c>
      <c r="BI160" s="161">
        <f t="shared" si="18"/>
        <v>0</v>
      </c>
      <c r="BJ160" s="14" t="s">
        <v>82</v>
      </c>
      <c r="BK160" s="161">
        <f t="shared" si="19"/>
        <v>0</v>
      </c>
      <c r="BL160" s="14" t="s">
        <v>132</v>
      </c>
      <c r="BM160" s="160" t="s">
        <v>563</v>
      </c>
    </row>
    <row r="161" spans="1:65" s="2" customFormat="1" ht="16.5" customHeight="1" x14ac:dyDescent="0.2">
      <c r="A161" s="246"/>
      <c r="B161" s="247"/>
      <c r="C161" s="232" t="s">
        <v>244</v>
      </c>
      <c r="D161" s="232" t="s">
        <v>128</v>
      </c>
      <c r="E161" s="233" t="s">
        <v>564</v>
      </c>
      <c r="F161" s="234" t="s">
        <v>565</v>
      </c>
      <c r="G161" s="235" t="s">
        <v>562</v>
      </c>
      <c r="H161" s="236">
        <v>6.8000000000000005E-2</v>
      </c>
      <c r="I161" s="158"/>
      <c r="J161" s="238">
        <f t="shared" si="10"/>
        <v>0</v>
      </c>
      <c r="K161" s="315"/>
      <c r="L161" s="247"/>
      <c r="M161" s="316" t="s">
        <v>1</v>
      </c>
      <c r="N161" s="317" t="s">
        <v>39</v>
      </c>
      <c r="O161" s="318"/>
      <c r="P161" s="319">
        <f t="shared" si="11"/>
        <v>0</v>
      </c>
      <c r="Q161" s="319">
        <v>0</v>
      </c>
      <c r="R161" s="319">
        <f t="shared" si="12"/>
        <v>0</v>
      </c>
      <c r="S161" s="319">
        <v>0</v>
      </c>
      <c r="T161" s="320">
        <f t="shared" si="13"/>
        <v>0</v>
      </c>
      <c r="U161" s="246"/>
      <c r="V161" s="246"/>
      <c r="W161" s="246"/>
      <c r="X161" s="246"/>
      <c r="Y161" s="246"/>
      <c r="Z161" s="246"/>
      <c r="AA161" s="246"/>
      <c r="AB161" s="246"/>
      <c r="AC161" s="27"/>
      <c r="AD161" s="27"/>
      <c r="AE161" s="27"/>
      <c r="AR161" s="160" t="s">
        <v>132</v>
      </c>
      <c r="AT161" s="160" t="s">
        <v>128</v>
      </c>
      <c r="AU161" s="160" t="s">
        <v>82</v>
      </c>
      <c r="AY161" s="14" t="s">
        <v>126</v>
      </c>
      <c r="BE161" s="161">
        <f t="shared" si="14"/>
        <v>0</v>
      </c>
      <c r="BF161" s="161">
        <f t="shared" si="15"/>
        <v>0</v>
      </c>
      <c r="BG161" s="161">
        <f t="shared" si="16"/>
        <v>0</v>
      </c>
      <c r="BH161" s="161">
        <f t="shared" si="17"/>
        <v>0</v>
      </c>
      <c r="BI161" s="161">
        <f t="shared" si="18"/>
        <v>0</v>
      </c>
      <c r="BJ161" s="14" t="s">
        <v>82</v>
      </c>
      <c r="BK161" s="161">
        <f t="shared" si="19"/>
        <v>0</v>
      </c>
      <c r="BL161" s="14" t="s">
        <v>132</v>
      </c>
      <c r="BM161" s="160" t="s">
        <v>566</v>
      </c>
    </row>
    <row r="162" spans="1:65" s="2" customFormat="1" ht="16.5" customHeight="1" x14ac:dyDescent="0.2">
      <c r="A162" s="246"/>
      <c r="B162" s="247"/>
      <c r="C162" s="232" t="s">
        <v>167</v>
      </c>
      <c r="D162" s="232" t="s">
        <v>128</v>
      </c>
      <c r="E162" s="233" t="s">
        <v>567</v>
      </c>
      <c r="F162" s="234" t="s">
        <v>568</v>
      </c>
      <c r="G162" s="235" t="s">
        <v>161</v>
      </c>
      <c r="H162" s="236">
        <v>2.3410000000000002</v>
      </c>
      <c r="I162" s="158"/>
      <c r="J162" s="238">
        <f t="shared" si="10"/>
        <v>0</v>
      </c>
      <c r="K162" s="315"/>
      <c r="L162" s="247"/>
      <c r="M162" s="316" t="s">
        <v>1</v>
      </c>
      <c r="N162" s="317" t="s">
        <v>39</v>
      </c>
      <c r="O162" s="318"/>
      <c r="P162" s="319">
        <f t="shared" si="11"/>
        <v>0</v>
      </c>
      <c r="Q162" s="319">
        <v>0</v>
      </c>
      <c r="R162" s="319">
        <f t="shared" si="12"/>
        <v>0</v>
      </c>
      <c r="S162" s="319">
        <v>0</v>
      </c>
      <c r="T162" s="320">
        <f t="shared" si="13"/>
        <v>0</v>
      </c>
      <c r="U162" s="246"/>
      <c r="V162" s="246"/>
      <c r="W162" s="246"/>
      <c r="X162" s="246"/>
      <c r="Y162" s="246"/>
      <c r="Z162" s="246"/>
      <c r="AA162" s="246"/>
      <c r="AB162" s="246"/>
      <c r="AC162" s="27"/>
      <c r="AD162" s="27"/>
      <c r="AE162" s="27"/>
      <c r="AR162" s="160" t="s">
        <v>132</v>
      </c>
      <c r="AT162" s="160" t="s">
        <v>128</v>
      </c>
      <c r="AU162" s="160" t="s">
        <v>82</v>
      </c>
      <c r="AY162" s="14" t="s">
        <v>126</v>
      </c>
      <c r="BE162" s="161">
        <f t="shared" si="14"/>
        <v>0</v>
      </c>
      <c r="BF162" s="161">
        <f t="shared" si="15"/>
        <v>0</v>
      </c>
      <c r="BG162" s="161">
        <f t="shared" si="16"/>
        <v>0</v>
      </c>
      <c r="BH162" s="161">
        <f t="shared" si="17"/>
        <v>0</v>
      </c>
      <c r="BI162" s="161">
        <f t="shared" si="18"/>
        <v>0</v>
      </c>
      <c r="BJ162" s="14" t="s">
        <v>82</v>
      </c>
      <c r="BK162" s="161">
        <f t="shared" si="19"/>
        <v>0</v>
      </c>
      <c r="BL162" s="14" t="s">
        <v>132</v>
      </c>
      <c r="BM162" s="160" t="s">
        <v>569</v>
      </c>
    </row>
    <row r="163" spans="1:65" s="12" customFormat="1" ht="25.9" customHeight="1" x14ac:dyDescent="0.2">
      <c r="A163" s="306"/>
      <c r="B163" s="307"/>
      <c r="C163" s="306"/>
      <c r="D163" s="308" t="s">
        <v>73</v>
      </c>
      <c r="E163" s="309" t="s">
        <v>132</v>
      </c>
      <c r="F163" s="309" t="s">
        <v>298</v>
      </c>
      <c r="G163" s="306"/>
      <c r="H163" s="306"/>
      <c r="I163" s="146"/>
      <c r="J163" s="310">
        <f>BK163</f>
        <v>0</v>
      </c>
      <c r="K163" s="306"/>
      <c r="L163" s="307"/>
      <c r="M163" s="311"/>
      <c r="N163" s="312"/>
      <c r="O163" s="312"/>
      <c r="P163" s="313">
        <f>SUM(P164:P171)</f>
        <v>0</v>
      </c>
      <c r="Q163" s="312"/>
      <c r="R163" s="313">
        <f>SUM(R164:R171)</f>
        <v>0</v>
      </c>
      <c r="S163" s="312"/>
      <c r="T163" s="314">
        <f>SUM(T164:T171)</f>
        <v>0</v>
      </c>
      <c r="U163" s="306"/>
      <c r="V163" s="306"/>
      <c r="W163" s="306"/>
      <c r="X163" s="306"/>
      <c r="Y163" s="306"/>
      <c r="Z163" s="306"/>
      <c r="AA163" s="306"/>
      <c r="AB163" s="306"/>
      <c r="AR163" s="144" t="s">
        <v>82</v>
      </c>
      <c r="AT163" s="152" t="s">
        <v>73</v>
      </c>
      <c r="AU163" s="152" t="s">
        <v>74</v>
      </c>
      <c r="AY163" s="144" t="s">
        <v>126</v>
      </c>
      <c r="BK163" s="153">
        <f>SUM(BK164:BK171)</f>
        <v>0</v>
      </c>
    </row>
    <row r="164" spans="1:65" s="2" customFormat="1" ht="16.5" customHeight="1" x14ac:dyDescent="0.2">
      <c r="A164" s="246"/>
      <c r="B164" s="247"/>
      <c r="C164" s="232" t="s">
        <v>265</v>
      </c>
      <c r="D164" s="232" t="s">
        <v>128</v>
      </c>
      <c r="E164" s="233" t="s">
        <v>570</v>
      </c>
      <c r="F164" s="234" t="s">
        <v>571</v>
      </c>
      <c r="G164" s="235" t="s">
        <v>218</v>
      </c>
      <c r="H164" s="236">
        <v>0.3</v>
      </c>
      <c r="I164" s="158"/>
      <c r="J164" s="238">
        <f t="shared" ref="J164:J171" si="20">ROUND(I164*H164,2)</f>
        <v>0</v>
      </c>
      <c r="K164" s="315"/>
      <c r="L164" s="247"/>
      <c r="M164" s="316" t="s">
        <v>1</v>
      </c>
      <c r="N164" s="317" t="s">
        <v>39</v>
      </c>
      <c r="O164" s="318"/>
      <c r="P164" s="319">
        <f t="shared" ref="P164:P171" si="21">O164*H164</f>
        <v>0</v>
      </c>
      <c r="Q164" s="319">
        <v>0</v>
      </c>
      <c r="R164" s="319">
        <f t="shared" ref="R164:R171" si="22">Q164*H164</f>
        <v>0</v>
      </c>
      <c r="S164" s="319">
        <v>0</v>
      </c>
      <c r="T164" s="320">
        <f t="shared" ref="T164:T171" si="23">S164*H164</f>
        <v>0</v>
      </c>
      <c r="U164" s="246"/>
      <c r="V164" s="246"/>
      <c r="W164" s="246"/>
      <c r="X164" s="246"/>
      <c r="Y164" s="246"/>
      <c r="Z164" s="246"/>
      <c r="AA164" s="246"/>
      <c r="AB164" s="246"/>
      <c r="AC164" s="27"/>
      <c r="AD164" s="27"/>
      <c r="AE164" s="27"/>
      <c r="AR164" s="160" t="s">
        <v>132</v>
      </c>
      <c r="AT164" s="160" t="s">
        <v>128</v>
      </c>
      <c r="AU164" s="160" t="s">
        <v>82</v>
      </c>
      <c r="AY164" s="14" t="s">
        <v>126</v>
      </c>
      <c r="BE164" s="161">
        <f t="shared" ref="BE164:BE171" si="24">IF(N164="základní",J164,0)</f>
        <v>0</v>
      </c>
      <c r="BF164" s="161">
        <f t="shared" ref="BF164:BF171" si="25">IF(N164="snížená",J164,0)</f>
        <v>0</v>
      </c>
      <c r="BG164" s="161">
        <f t="shared" ref="BG164:BG171" si="26">IF(N164="zákl. přenesená",J164,0)</f>
        <v>0</v>
      </c>
      <c r="BH164" s="161">
        <f t="shared" ref="BH164:BH171" si="27">IF(N164="sníž. přenesená",J164,0)</f>
        <v>0</v>
      </c>
      <c r="BI164" s="161">
        <f t="shared" ref="BI164:BI171" si="28">IF(N164="nulová",J164,0)</f>
        <v>0</v>
      </c>
      <c r="BJ164" s="14" t="s">
        <v>82</v>
      </c>
      <c r="BK164" s="161">
        <f t="shared" ref="BK164:BK171" si="29">ROUND(I164*H164,2)</f>
        <v>0</v>
      </c>
      <c r="BL164" s="14" t="s">
        <v>132</v>
      </c>
      <c r="BM164" s="160" t="s">
        <v>572</v>
      </c>
    </row>
    <row r="165" spans="1:65" s="2" customFormat="1" ht="21.75" customHeight="1" x14ac:dyDescent="0.2">
      <c r="A165" s="246"/>
      <c r="B165" s="247"/>
      <c r="C165" s="232" t="s">
        <v>269</v>
      </c>
      <c r="D165" s="232" t="s">
        <v>128</v>
      </c>
      <c r="E165" s="233" t="s">
        <v>573</v>
      </c>
      <c r="F165" s="234" t="s">
        <v>574</v>
      </c>
      <c r="G165" s="235" t="s">
        <v>182</v>
      </c>
      <c r="H165" s="236">
        <v>12.75</v>
      </c>
      <c r="I165" s="158"/>
      <c r="J165" s="238">
        <f t="shared" si="20"/>
        <v>0</v>
      </c>
      <c r="K165" s="315"/>
      <c r="L165" s="247"/>
      <c r="M165" s="316" t="s">
        <v>1</v>
      </c>
      <c r="N165" s="317" t="s">
        <v>39</v>
      </c>
      <c r="O165" s="318"/>
      <c r="P165" s="319">
        <f t="shared" si="21"/>
        <v>0</v>
      </c>
      <c r="Q165" s="319">
        <v>0</v>
      </c>
      <c r="R165" s="319">
        <f t="shared" si="22"/>
        <v>0</v>
      </c>
      <c r="S165" s="319">
        <v>0</v>
      </c>
      <c r="T165" s="320">
        <f t="shared" si="23"/>
        <v>0</v>
      </c>
      <c r="U165" s="246"/>
      <c r="V165" s="246"/>
      <c r="W165" s="246"/>
      <c r="X165" s="246"/>
      <c r="Y165" s="246"/>
      <c r="Z165" s="246"/>
      <c r="AA165" s="246"/>
      <c r="AB165" s="246"/>
      <c r="AC165" s="27"/>
      <c r="AD165" s="27"/>
      <c r="AE165" s="27"/>
      <c r="AR165" s="160" t="s">
        <v>132</v>
      </c>
      <c r="AT165" s="160" t="s">
        <v>128</v>
      </c>
      <c r="AU165" s="160" t="s">
        <v>82</v>
      </c>
      <c r="AY165" s="14" t="s">
        <v>126</v>
      </c>
      <c r="BE165" s="161">
        <f t="shared" si="24"/>
        <v>0</v>
      </c>
      <c r="BF165" s="161">
        <f t="shared" si="25"/>
        <v>0</v>
      </c>
      <c r="BG165" s="161">
        <f t="shared" si="26"/>
        <v>0</v>
      </c>
      <c r="BH165" s="161">
        <f t="shared" si="27"/>
        <v>0</v>
      </c>
      <c r="BI165" s="161">
        <f t="shared" si="28"/>
        <v>0</v>
      </c>
      <c r="BJ165" s="14" t="s">
        <v>82</v>
      </c>
      <c r="BK165" s="161">
        <f t="shared" si="29"/>
        <v>0</v>
      </c>
      <c r="BL165" s="14" t="s">
        <v>132</v>
      </c>
      <c r="BM165" s="160" t="s">
        <v>575</v>
      </c>
    </row>
    <row r="166" spans="1:65" s="2" customFormat="1" ht="16.5" customHeight="1" x14ac:dyDescent="0.2">
      <c r="A166" s="246"/>
      <c r="B166" s="247"/>
      <c r="C166" s="232" t="s">
        <v>285</v>
      </c>
      <c r="D166" s="232" t="s">
        <v>128</v>
      </c>
      <c r="E166" s="233" t="s">
        <v>576</v>
      </c>
      <c r="F166" s="234" t="s">
        <v>577</v>
      </c>
      <c r="G166" s="235" t="s">
        <v>161</v>
      </c>
      <c r="H166" s="236">
        <v>23.407</v>
      </c>
      <c r="I166" s="158"/>
      <c r="J166" s="238">
        <f t="shared" si="20"/>
        <v>0</v>
      </c>
      <c r="K166" s="315"/>
      <c r="L166" s="247"/>
      <c r="M166" s="316" t="s">
        <v>1</v>
      </c>
      <c r="N166" s="317" t="s">
        <v>39</v>
      </c>
      <c r="O166" s="318"/>
      <c r="P166" s="319">
        <f t="shared" si="21"/>
        <v>0</v>
      </c>
      <c r="Q166" s="319">
        <v>0</v>
      </c>
      <c r="R166" s="319">
        <f t="shared" si="22"/>
        <v>0</v>
      </c>
      <c r="S166" s="319">
        <v>0</v>
      </c>
      <c r="T166" s="320">
        <f t="shared" si="23"/>
        <v>0</v>
      </c>
      <c r="U166" s="246"/>
      <c r="V166" s="246"/>
      <c r="W166" s="246"/>
      <c r="X166" s="246"/>
      <c r="Y166" s="246"/>
      <c r="Z166" s="246"/>
      <c r="AA166" s="246"/>
      <c r="AB166" s="246"/>
      <c r="AC166" s="27"/>
      <c r="AD166" s="27"/>
      <c r="AE166" s="27"/>
      <c r="AR166" s="160" t="s">
        <v>132</v>
      </c>
      <c r="AT166" s="160" t="s">
        <v>128</v>
      </c>
      <c r="AU166" s="160" t="s">
        <v>82</v>
      </c>
      <c r="AY166" s="14" t="s">
        <v>126</v>
      </c>
      <c r="BE166" s="161">
        <f t="shared" si="24"/>
        <v>0</v>
      </c>
      <c r="BF166" s="161">
        <f t="shared" si="25"/>
        <v>0</v>
      </c>
      <c r="BG166" s="161">
        <f t="shared" si="26"/>
        <v>0</v>
      </c>
      <c r="BH166" s="161">
        <f t="shared" si="27"/>
        <v>0</v>
      </c>
      <c r="BI166" s="161">
        <f t="shared" si="28"/>
        <v>0</v>
      </c>
      <c r="BJ166" s="14" t="s">
        <v>82</v>
      </c>
      <c r="BK166" s="161">
        <f t="shared" si="29"/>
        <v>0</v>
      </c>
      <c r="BL166" s="14" t="s">
        <v>132</v>
      </c>
      <c r="BM166" s="160" t="s">
        <v>578</v>
      </c>
    </row>
    <row r="167" spans="1:65" s="2" customFormat="1" ht="21.75" customHeight="1" x14ac:dyDescent="0.2">
      <c r="A167" s="246"/>
      <c r="B167" s="247"/>
      <c r="C167" s="232" t="s">
        <v>281</v>
      </c>
      <c r="D167" s="232" t="s">
        <v>128</v>
      </c>
      <c r="E167" s="233" t="s">
        <v>579</v>
      </c>
      <c r="F167" s="234" t="s">
        <v>580</v>
      </c>
      <c r="G167" s="235" t="s">
        <v>131</v>
      </c>
      <c r="H167" s="236">
        <v>60</v>
      </c>
      <c r="I167" s="158"/>
      <c r="J167" s="238">
        <f t="shared" si="20"/>
        <v>0</v>
      </c>
      <c r="K167" s="315"/>
      <c r="L167" s="247"/>
      <c r="M167" s="316" t="s">
        <v>1</v>
      </c>
      <c r="N167" s="317" t="s">
        <v>39</v>
      </c>
      <c r="O167" s="318"/>
      <c r="P167" s="319">
        <f t="shared" si="21"/>
        <v>0</v>
      </c>
      <c r="Q167" s="319">
        <v>0</v>
      </c>
      <c r="R167" s="319">
        <f t="shared" si="22"/>
        <v>0</v>
      </c>
      <c r="S167" s="319">
        <v>0</v>
      </c>
      <c r="T167" s="320">
        <f t="shared" si="23"/>
        <v>0</v>
      </c>
      <c r="U167" s="246"/>
      <c r="V167" s="246"/>
      <c r="W167" s="246"/>
      <c r="X167" s="246"/>
      <c r="Y167" s="246"/>
      <c r="Z167" s="246"/>
      <c r="AA167" s="246"/>
      <c r="AB167" s="246"/>
      <c r="AC167" s="27"/>
      <c r="AD167" s="27"/>
      <c r="AE167" s="27"/>
      <c r="AR167" s="160" t="s">
        <v>132</v>
      </c>
      <c r="AT167" s="160" t="s">
        <v>128</v>
      </c>
      <c r="AU167" s="160" t="s">
        <v>82</v>
      </c>
      <c r="AY167" s="14" t="s">
        <v>126</v>
      </c>
      <c r="BE167" s="161">
        <f t="shared" si="24"/>
        <v>0</v>
      </c>
      <c r="BF167" s="161">
        <f t="shared" si="25"/>
        <v>0</v>
      </c>
      <c r="BG167" s="161">
        <f t="shared" si="26"/>
        <v>0</v>
      </c>
      <c r="BH167" s="161">
        <f t="shared" si="27"/>
        <v>0</v>
      </c>
      <c r="BI167" s="161">
        <f t="shared" si="28"/>
        <v>0</v>
      </c>
      <c r="BJ167" s="14" t="s">
        <v>82</v>
      </c>
      <c r="BK167" s="161">
        <f t="shared" si="29"/>
        <v>0</v>
      </c>
      <c r="BL167" s="14" t="s">
        <v>132</v>
      </c>
      <c r="BM167" s="160" t="s">
        <v>581</v>
      </c>
    </row>
    <row r="168" spans="1:65" s="2" customFormat="1" ht="21.75" customHeight="1" x14ac:dyDescent="0.2">
      <c r="A168" s="246"/>
      <c r="B168" s="247"/>
      <c r="C168" s="232" t="s">
        <v>273</v>
      </c>
      <c r="D168" s="232" t="s">
        <v>128</v>
      </c>
      <c r="E168" s="233" t="s">
        <v>582</v>
      </c>
      <c r="F168" s="234" t="s">
        <v>583</v>
      </c>
      <c r="G168" s="235" t="s">
        <v>182</v>
      </c>
      <c r="H168" s="236">
        <v>12.75</v>
      </c>
      <c r="I168" s="158"/>
      <c r="J168" s="238">
        <f t="shared" si="20"/>
        <v>0</v>
      </c>
      <c r="K168" s="315"/>
      <c r="L168" s="247"/>
      <c r="M168" s="316" t="s">
        <v>1</v>
      </c>
      <c r="N168" s="317" t="s">
        <v>39</v>
      </c>
      <c r="O168" s="318"/>
      <c r="P168" s="319">
        <f t="shared" si="21"/>
        <v>0</v>
      </c>
      <c r="Q168" s="319">
        <v>0</v>
      </c>
      <c r="R168" s="319">
        <f t="shared" si="22"/>
        <v>0</v>
      </c>
      <c r="S168" s="319">
        <v>0</v>
      </c>
      <c r="T168" s="320">
        <f t="shared" si="23"/>
        <v>0</v>
      </c>
      <c r="U168" s="246"/>
      <c r="V168" s="246"/>
      <c r="W168" s="246"/>
      <c r="X168" s="246"/>
      <c r="Y168" s="246"/>
      <c r="Z168" s="246"/>
      <c r="AA168" s="246"/>
      <c r="AB168" s="246"/>
      <c r="AC168" s="27"/>
      <c r="AD168" s="27"/>
      <c r="AE168" s="27"/>
      <c r="AR168" s="160" t="s">
        <v>132</v>
      </c>
      <c r="AT168" s="160" t="s">
        <v>128</v>
      </c>
      <c r="AU168" s="160" t="s">
        <v>82</v>
      </c>
      <c r="AY168" s="14" t="s">
        <v>126</v>
      </c>
      <c r="BE168" s="161">
        <f t="shared" si="24"/>
        <v>0</v>
      </c>
      <c r="BF168" s="161">
        <f t="shared" si="25"/>
        <v>0</v>
      </c>
      <c r="BG168" s="161">
        <f t="shared" si="26"/>
        <v>0</v>
      </c>
      <c r="BH168" s="161">
        <f t="shared" si="27"/>
        <v>0</v>
      </c>
      <c r="BI168" s="161">
        <f t="shared" si="28"/>
        <v>0</v>
      </c>
      <c r="BJ168" s="14" t="s">
        <v>82</v>
      </c>
      <c r="BK168" s="161">
        <f t="shared" si="29"/>
        <v>0</v>
      </c>
      <c r="BL168" s="14" t="s">
        <v>132</v>
      </c>
      <c r="BM168" s="160" t="s">
        <v>584</v>
      </c>
    </row>
    <row r="169" spans="1:65" s="2" customFormat="1" ht="16.5" customHeight="1" x14ac:dyDescent="0.2">
      <c r="A169" s="246"/>
      <c r="B169" s="247"/>
      <c r="C169" s="232" t="s">
        <v>290</v>
      </c>
      <c r="D169" s="232" t="s">
        <v>128</v>
      </c>
      <c r="E169" s="233" t="s">
        <v>585</v>
      </c>
      <c r="F169" s="234" t="s">
        <v>586</v>
      </c>
      <c r="G169" s="235" t="s">
        <v>502</v>
      </c>
      <c r="H169" s="236">
        <v>42.131999999999998</v>
      </c>
      <c r="I169" s="158"/>
      <c r="J169" s="238">
        <f t="shared" si="20"/>
        <v>0</v>
      </c>
      <c r="K169" s="315"/>
      <c r="L169" s="247"/>
      <c r="M169" s="316" t="s">
        <v>1</v>
      </c>
      <c r="N169" s="317" t="s">
        <v>39</v>
      </c>
      <c r="O169" s="318"/>
      <c r="P169" s="319">
        <f t="shared" si="21"/>
        <v>0</v>
      </c>
      <c r="Q169" s="319">
        <v>0</v>
      </c>
      <c r="R169" s="319">
        <f t="shared" si="22"/>
        <v>0</v>
      </c>
      <c r="S169" s="319">
        <v>0</v>
      </c>
      <c r="T169" s="320">
        <f t="shared" si="23"/>
        <v>0</v>
      </c>
      <c r="U169" s="246"/>
      <c r="V169" s="246"/>
      <c r="W169" s="246"/>
      <c r="X169" s="246"/>
      <c r="Y169" s="246"/>
      <c r="Z169" s="246"/>
      <c r="AA169" s="246"/>
      <c r="AB169" s="246"/>
      <c r="AC169" s="27"/>
      <c r="AD169" s="27"/>
      <c r="AE169" s="27"/>
      <c r="AR169" s="160" t="s">
        <v>132</v>
      </c>
      <c r="AT169" s="160" t="s">
        <v>128</v>
      </c>
      <c r="AU169" s="160" t="s">
        <v>82</v>
      </c>
      <c r="AY169" s="14" t="s">
        <v>126</v>
      </c>
      <c r="BE169" s="161">
        <f t="shared" si="24"/>
        <v>0</v>
      </c>
      <c r="BF169" s="161">
        <f t="shared" si="25"/>
        <v>0</v>
      </c>
      <c r="BG169" s="161">
        <f t="shared" si="26"/>
        <v>0</v>
      </c>
      <c r="BH169" s="161">
        <f t="shared" si="27"/>
        <v>0</v>
      </c>
      <c r="BI169" s="161">
        <f t="shared" si="28"/>
        <v>0</v>
      </c>
      <c r="BJ169" s="14" t="s">
        <v>82</v>
      </c>
      <c r="BK169" s="161">
        <f t="shared" si="29"/>
        <v>0</v>
      </c>
      <c r="BL169" s="14" t="s">
        <v>132</v>
      </c>
      <c r="BM169" s="160" t="s">
        <v>587</v>
      </c>
    </row>
    <row r="170" spans="1:65" s="2" customFormat="1" ht="16.5" customHeight="1" x14ac:dyDescent="0.2">
      <c r="A170" s="246"/>
      <c r="B170" s="247"/>
      <c r="C170" s="232" t="s">
        <v>277</v>
      </c>
      <c r="D170" s="232" t="s">
        <v>128</v>
      </c>
      <c r="E170" s="233" t="s">
        <v>588</v>
      </c>
      <c r="F170" s="234" t="s">
        <v>589</v>
      </c>
      <c r="G170" s="235" t="s">
        <v>218</v>
      </c>
      <c r="H170" s="236">
        <v>4.59</v>
      </c>
      <c r="I170" s="158"/>
      <c r="J170" s="238">
        <f t="shared" si="20"/>
        <v>0</v>
      </c>
      <c r="K170" s="315"/>
      <c r="L170" s="247"/>
      <c r="M170" s="316" t="s">
        <v>1</v>
      </c>
      <c r="N170" s="317" t="s">
        <v>39</v>
      </c>
      <c r="O170" s="318"/>
      <c r="P170" s="319">
        <f t="shared" si="21"/>
        <v>0</v>
      </c>
      <c r="Q170" s="319">
        <v>0</v>
      </c>
      <c r="R170" s="319">
        <f t="shared" si="22"/>
        <v>0</v>
      </c>
      <c r="S170" s="319">
        <v>0</v>
      </c>
      <c r="T170" s="320">
        <f t="shared" si="23"/>
        <v>0</v>
      </c>
      <c r="U170" s="246"/>
      <c r="V170" s="246"/>
      <c r="W170" s="246"/>
      <c r="X170" s="246"/>
      <c r="Y170" s="246"/>
      <c r="Z170" s="246"/>
      <c r="AA170" s="246"/>
      <c r="AB170" s="246"/>
      <c r="AC170" s="27"/>
      <c r="AD170" s="27"/>
      <c r="AE170" s="27"/>
      <c r="AR170" s="160" t="s">
        <v>132</v>
      </c>
      <c r="AT170" s="160" t="s">
        <v>128</v>
      </c>
      <c r="AU170" s="160" t="s">
        <v>82</v>
      </c>
      <c r="AY170" s="14" t="s">
        <v>126</v>
      </c>
      <c r="BE170" s="161">
        <f t="shared" si="24"/>
        <v>0</v>
      </c>
      <c r="BF170" s="161">
        <f t="shared" si="25"/>
        <v>0</v>
      </c>
      <c r="BG170" s="161">
        <f t="shared" si="26"/>
        <v>0</v>
      </c>
      <c r="BH170" s="161">
        <f t="shared" si="27"/>
        <v>0</v>
      </c>
      <c r="BI170" s="161">
        <f t="shared" si="28"/>
        <v>0</v>
      </c>
      <c r="BJ170" s="14" t="s">
        <v>82</v>
      </c>
      <c r="BK170" s="161">
        <f t="shared" si="29"/>
        <v>0</v>
      </c>
      <c r="BL170" s="14" t="s">
        <v>132</v>
      </c>
      <c r="BM170" s="160" t="s">
        <v>590</v>
      </c>
    </row>
    <row r="171" spans="1:65" s="2" customFormat="1" ht="16.5" customHeight="1" x14ac:dyDescent="0.2">
      <c r="A171" s="246"/>
      <c r="B171" s="247"/>
      <c r="C171" s="232" t="s">
        <v>260</v>
      </c>
      <c r="D171" s="232" t="s">
        <v>128</v>
      </c>
      <c r="E171" s="233" t="s">
        <v>591</v>
      </c>
      <c r="F171" s="234" t="s">
        <v>568</v>
      </c>
      <c r="G171" s="235" t="s">
        <v>161</v>
      </c>
      <c r="H171" s="236">
        <v>4.476</v>
      </c>
      <c r="I171" s="158"/>
      <c r="J171" s="238">
        <f t="shared" si="20"/>
        <v>0</v>
      </c>
      <c r="K171" s="315"/>
      <c r="L171" s="247"/>
      <c r="M171" s="316" t="s">
        <v>1</v>
      </c>
      <c r="N171" s="317" t="s">
        <v>39</v>
      </c>
      <c r="O171" s="318"/>
      <c r="P171" s="319">
        <f t="shared" si="21"/>
        <v>0</v>
      </c>
      <c r="Q171" s="319">
        <v>0</v>
      </c>
      <c r="R171" s="319">
        <f t="shared" si="22"/>
        <v>0</v>
      </c>
      <c r="S171" s="319">
        <v>0</v>
      </c>
      <c r="T171" s="320">
        <f t="shared" si="23"/>
        <v>0</v>
      </c>
      <c r="U171" s="246"/>
      <c r="V171" s="246"/>
      <c r="W171" s="246"/>
      <c r="X171" s="246"/>
      <c r="Y171" s="246"/>
      <c r="Z171" s="246"/>
      <c r="AA171" s="246"/>
      <c r="AB171" s="246"/>
      <c r="AC171" s="27"/>
      <c r="AD171" s="27"/>
      <c r="AE171" s="27"/>
      <c r="AR171" s="160" t="s">
        <v>132</v>
      </c>
      <c r="AT171" s="160" t="s">
        <v>128</v>
      </c>
      <c r="AU171" s="160" t="s">
        <v>82</v>
      </c>
      <c r="AY171" s="14" t="s">
        <v>126</v>
      </c>
      <c r="BE171" s="161">
        <f t="shared" si="24"/>
        <v>0</v>
      </c>
      <c r="BF171" s="161">
        <f t="shared" si="25"/>
        <v>0</v>
      </c>
      <c r="BG171" s="161">
        <f t="shared" si="26"/>
        <v>0</v>
      </c>
      <c r="BH171" s="161">
        <f t="shared" si="27"/>
        <v>0</v>
      </c>
      <c r="BI171" s="161">
        <f t="shared" si="28"/>
        <v>0</v>
      </c>
      <c r="BJ171" s="14" t="s">
        <v>82</v>
      </c>
      <c r="BK171" s="161">
        <f t="shared" si="29"/>
        <v>0</v>
      </c>
      <c r="BL171" s="14" t="s">
        <v>132</v>
      </c>
      <c r="BM171" s="160" t="s">
        <v>592</v>
      </c>
    </row>
    <row r="172" spans="1:65" s="12" customFormat="1" ht="25.9" customHeight="1" x14ac:dyDescent="0.2">
      <c r="A172" s="306"/>
      <c r="B172" s="307"/>
      <c r="C172" s="306"/>
      <c r="D172" s="308" t="s">
        <v>73</v>
      </c>
      <c r="E172" s="309" t="s">
        <v>144</v>
      </c>
      <c r="F172" s="309" t="s">
        <v>316</v>
      </c>
      <c r="G172" s="306"/>
      <c r="H172" s="306"/>
      <c r="I172" s="146"/>
      <c r="J172" s="310">
        <f>BK172</f>
        <v>0</v>
      </c>
      <c r="K172" s="306"/>
      <c r="L172" s="307"/>
      <c r="M172" s="311"/>
      <c r="N172" s="312"/>
      <c r="O172" s="312"/>
      <c r="P172" s="313">
        <f>SUM(P173:P174)</f>
        <v>0</v>
      </c>
      <c r="Q172" s="312"/>
      <c r="R172" s="313">
        <f>SUM(R173:R174)</f>
        <v>0</v>
      </c>
      <c r="S172" s="312"/>
      <c r="T172" s="314">
        <f>SUM(T173:T174)</f>
        <v>0</v>
      </c>
      <c r="U172" s="306"/>
      <c r="V172" s="306"/>
      <c r="W172" s="306"/>
      <c r="X172" s="306"/>
      <c r="Y172" s="306"/>
      <c r="Z172" s="306"/>
      <c r="AA172" s="306"/>
      <c r="AB172" s="306"/>
      <c r="AR172" s="144" t="s">
        <v>82</v>
      </c>
      <c r="AT172" s="152" t="s">
        <v>73</v>
      </c>
      <c r="AU172" s="152" t="s">
        <v>74</v>
      </c>
      <c r="AY172" s="144" t="s">
        <v>126</v>
      </c>
      <c r="BK172" s="153">
        <f>SUM(BK173:BK174)</f>
        <v>0</v>
      </c>
    </row>
    <row r="173" spans="1:65" s="2" customFormat="1" ht="16.5" customHeight="1" x14ac:dyDescent="0.2">
      <c r="A173" s="246"/>
      <c r="B173" s="247"/>
      <c r="C173" s="232" t="s">
        <v>294</v>
      </c>
      <c r="D173" s="232" t="s">
        <v>128</v>
      </c>
      <c r="E173" s="233" t="s">
        <v>318</v>
      </c>
      <c r="F173" s="234" t="s">
        <v>593</v>
      </c>
      <c r="G173" s="235" t="s">
        <v>131</v>
      </c>
      <c r="H173" s="236">
        <v>60</v>
      </c>
      <c r="I173" s="158"/>
      <c r="J173" s="238">
        <f>ROUND(I173*H173,2)</f>
        <v>0</v>
      </c>
      <c r="K173" s="315"/>
      <c r="L173" s="247"/>
      <c r="M173" s="316" t="s">
        <v>1</v>
      </c>
      <c r="N173" s="317" t="s">
        <v>39</v>
      </c>
      <c r="O173" s="318"/>
      <c r="P173" s="319">
        <f>O173*H173</f>
        <v>0</v>
      </c>
      <c r="Q173" s="319">
        <v>0</v>
      </c>
      <c r="R173" s="319">
        <f>Q173*H173</f>
        <v>0</v>
      </c>
      <c r="S173" s="319">
        <v>0</v>
      </c>
      <c r="T173" s="320">
        <f>S173*H173</f>
        <v>0</v>
      </c>
      <c r="U173" s="246"/>
      <c r="V173" s="246"/>
      <c r="W173" s="246"/>
      <c r="X173" s="246"/>
      <c r="Y173" s="246"/>
      <c r="Z173" s="246"/>
      <c r="AA173" s="246"/>
      <c r="AB173" s="246"/>
      <c r="AC173" s="27"/>
      <c r="AD173" s="27"/>
      <c r="AE173" s="27"/>
      <c r="AR173" s="160" t="s">
        <v>132</v>
      </c>
      <c r="AT173" s="160" t="s">
        <v>128</v>
      </c>
      <c r="AU173" s="160" t="s">
        <v>82</v>
      </c>
      <c r="AY173" s="14" t="s">
        <v>126</v>
      </c>
      <c r="BE173" s="161">
        <f>IF(N173="základní",J173,0)</f>
        <v>0</v>
      </c>
      <c r="BF173" s="161">
        <f>IF(N173="snížená",J173,0)</f>
        <v>0</v>
      </c>
      <c r="BG173" s="161">
        <f>IF(N173="zákl. přenesená",J173,0)</f>
        <v>0</v>
      </c>
      <c r="BH173" s="161">
        <f>IF(N173="sníž. přenesená",J173,0)</f>
        <v>0</v>
      </c>
      <c r="BI173" s="161">
        <f>IF(N173="nulová",J173,0)</f>
        <v>0</v>
      </c>
      <c r="BJ173" s="14" t="s">
        <v>82</v>
      </c>
      <c r="BK173" s="161">
        <f>ROUND(I173*H173,2)</f>
        <v>0</v>
      </c>
      <c r="BL173" s="14" t="s">
        <v>132</v>
      </c>
      <c r="BM173" s="160" t="s">
        <v>594</v>
      </c>
    </row>
    <row r="174" spans="1:65" s="2" customFormat="1" ht="16.5" customHeight="1" x14ac:dyDescent="0.2">
      <c r="A174" s="246"/>
      <c r="B174" s="247"/>
      <c r="C174" s="232" t="s">
        <v>299</v>
      </c>
      <c r="D174" s="232" t="s">
        <v>128</v>
      </c>
      <c r="E174" s="233" t="s">
        <v>595</v>
      </c>
      <c r="F174" s="234" t="s">
        <v>596</v>
      </c>
      <c r="G174" s="235" t="s">
        <v>218</v>
      </c>
      <c r="H174" s="236">
        <v>2.4300000000000002</v>
      </c>
      <c r="I174" s="158"/>
      <c r="J174" s="238">
        <f>ROUND(I174*H174,2)</f>
        <v>0</v>
      </c>
      <c r="K174" s="315"/>
      <c r="L174" s="247"/>
      <c r="M174" s="316" t="s">
        <v>1</v>
      </c>
      <c r="N174" s="317" t="s">
        <v>39</v>
      </c>
      <c r="O174" s="318"/>
      <c r="P174" s="319">
        <f>O174*H174</f>
        <v>0</v>
      </c>
      <c r="Q174" s="319">
        <v>0</v>
      </c>
      <c r="R174" s="319">
        <f>Q174*H174</f>
        <v>0</v>
      </c>
      <c r="S174" s="319">
        <v>0</v>
      </c>
      <c r="T174" s="320">
        <f>S174*H174</f>
        <v>0</v>
      </c>
      <c r="U174" s="246"/>
      <c r="V174" s="246"/>
      <c r="W174" s="246"/>
      <c r="X174" s="246"/>
      <c r="Y174" s="246"/>
      <c r="Z174" s="246"/>
      <c r="AA174" s="246"/>
      <c r="AB174" s="246"/>
      <c r="AC174" s="27"/>
      <c r="AD174" s="27"/>
      <c r="AE174" s="27"/>
      <c r="AR174" s="160" t="s">
        <v>132</v>
      </c>
      <c r="AT174" s="160" t="s">
        <v>128</v>
      </c>
      <c r="AU174" s="160" t="s">
        <v>82</v>
      </c>
      <c r="AY174" s="14" t="s">
        <v>126</v>
      </c>
      <c r="BE174" s="161">
        <f>IF(N174="základní",J174,0)</f>
        <v>0</v>
      </c>
      <c r="BF174" s="161">
        <f>IF(N174="snížená",J174,0)</f>
        <v>0</v>
      </c>
      <c r="BG174" s="161">
        <f>IF(N174="zákl. přenesená",J174,0)</f>
        <v>0</v>
      </c>
      <c r="BH174" s="161">
        <f>IF(N174="sníž. přenesená",J174,0)</f>
        <v>0</v>
      </c>
      <c r="BI174" s="161">
        <f>IF(N174="nulová",J174,0)</f>
        <v>0</v>
      </c>
      <c r="BJ174" s="14" t="s">
        <v>82</v>
      </c>
      <c r="BK174" s="161">
        <f>ROUND(I174*H174,2)</f>
        <v>0</v>
      </c>
      <c r="BL174" s="14" t="s">
        <v>132</v>
      </c>
      <c r="BM174" s="160" t="s">
        <v>597</v>
      </c>
    </row>
    <row r="175" spans="1:65" s="12" customFormat="1" ht="25.9" customHeight="1" x14ac:dyDescent="0.2">
      <c r="A175" s="306"/>
      <c r="B175" s="307"/>
      <c r="C175" s="306"/>
      <c r="D175" s="308" t="s">
        <v>73</v>
      </c>
      <c r="E175" s="309" t="s">
        <v>149</v>
      </c>
      <c r="F175" s="309" t="s">
        <v>598</v>
      </c>
      <c r="G175" s="306"/>
      <c r="H175" s="306"/>
      <c r="I175" s="146"/>
      <c r="J175" s="310">
        <f>BK175</f>
        <v>0</v>
      </c>
      <c r="K175" s="306"/>
      <c r="L175" s="307"/>
      <c r="M175" s="311"/>
      <c r="N175" s="312"/>
      <c r="O175" s="312"/>
      <c r="P175" s="313">
        <f>SUM(P176:P177)</f>
        <v>0</v>
      </c>
      <c r="Q175" s="312"/>
      <c r="R175" s="313">
        <f>SUM(R176:R177)</f>
        <v>0</v>
      </c>
      <c r="S175" s="312"/>
      <c r="T175" s="314">
        <f>SUM(T176:T177)</f>
        <v>0</v>
      </c>
      <c r="U175" s="306"/>
      <c r="V175" s="306"/>
      <c r="W175" s="306"/>
      <c r="X175" s="306"/>
      <c r="Y175" s="306"/>
      <c r="Z175" s="306"/>
      <c r="AA175" s="306"/>
      <c r="AB175" s="306"/>
      <c r="AR175" s="144" t="s">
        <v>82</v>
      </c>
      <c r="AT175" s="152" t="s">
        <v>73</v>
      </c>
      <c r="AU175" s="152" t="s">
        <v>74</v>
      </c>
      <c r="AY175" s="144" t="s">
        <v>126</v>
      </c>
      <c r="BK175" s="153">
        <f>SUM(BK176:BK177)</f>
        <v>0</v>
      </c>
    </row>
    <row r="176" spans="1:65" s="2" customFormat="1" ht="16.5" customHeight="1" x14ac:dyDescent="0.2">
      <c r="A176" s="246"/>
      <c r="B176" s="247"/>
      <c r="C176" s="232" t="s">
        <v>303</v>
      </c>
      <c r="D176" s="232" t="s">
        <v>128</v>
      </c>
      <c r="E176" s="233" t="s">
        <v>599</v>
      </c>
      <c r="F176" s="234" t="s">
        <v>600</v>
      </c>
      <c r="G176" s="235" t="s">
        <v>263</v>
      </c>
      <c r="H176" s="236">
        <v>2</v>
      </c>
      <c r="I176" s="158"/>
      <c r="J176" s="238">
        <f>ROUND(I176*H176,2)</f>
        <v>0</v>
      </c>
      <c r="K176" s="315"/>
      <c r="L176" s="247"/>
      <c r="M176" s="316" t="s">
        <v>1</v>
      </c>
      <c r="N176" s="317" t="s">
        <v>39</v>
      </c>
      <c r="O176" s="318"/>
      <c r="P176" s="319">
        <f>O176*H176</f>
        <v>0</v>
      </c>
      <c r="Q176" s="319">
        <v>0</v>
      </c>
      <c r="R176" s="319">
        <f>Q176*H176</f>
        <v>0</v>
      </c>
      <c r="S176" s="319">
        <v>0</v>
      </c>
      <c r="T176" s="320">
        <f>S176*H176</f>
        <v>0</v>
      </c>
      <c r="U176" s="246"/>
      <c r="V176" s="246"/>
      <c r="W176" s="246"/>
      <c r="X176" s="246"/>
      <c r="Y176" s="246"/>
      <c r="Z176" s="246"/>
      <c r="AA176" s="246"/>
      <c r="AB176" s="246"/>
      <c r="AC176" s="27"/>
      <c r="AD176" s="27"/>
      <c r="AE176" s="27"/>
      <c r="AR176" s="160" t="s">
        <v>132</v>
      </c>
      <c r="AT176" s="160" t="s">
        <v>128</v>
      </c>
      <c r="AU176" s="160" t="s">
        <v>82</v>
      </c>
      <c r="AY176" s="14" t="s">
        <v>126</v>
      </c>
      <c r="BE176" s="161">
        <f>IF(N176="základní",J176,0)</f>
        <v>0</v>
      </c>
      <c r="BF176" s="161">
        <f>IF(N176="snížená",J176,0)</f>
        <v>0</v>
      </c>
      <c r="BG176" s="161">
        <f>IF(N176="zákl. přenesená",J176,0)</f>
        <v>0</v>
      </c>
      <c r="BH176" s="161">
        <f>IF(N176="sníž. přenesená",J176,0)</f>
        <v>0</v>
      </c>
      <c r="BI176" s="161">
        <f>IF(N176="nulová",J176,0)</f>
        <v>0</v>
      </c>
      <c r="BJ176" s="14" t="s">
        <v>82</v>
      </c>
      <c r="BK176" s="161">
        <f>ROUND(I176*H176,2)</f>
        <v>0</v>
      </c>
      <c r="BL176" s="14" t="s">
        <v>132</v>
      </c>
      <c r="BM176" s="160" t="s">
        <v>601</v>
      </c>
    </row>
    <row r="177" spans="1:65" s="2" customFormat="1" ht="21.75" customHeight="1" x14ac:dyDescent="0.2">
      <c r="A177" s="246"/>
      <c r="B177" s="247"/>
      <c r="C177" s="232" t="s">
        <v>308</v>
      </c>
      <c r="D177" s="232" t="s">
        <v>128</v>
      </c>
      <c r="E177" s="233" t="s">
        <v>602</v>
      </c>
      <c r="F177" s="234" t="s">
        <v>603</v>
      </c>
      <c r="G177" s="235" t="s">
        <v>131</v>
      </c>
      <c r="H177" s="236">
        <v>14.904</v>
      </c>
      <c r="I177" s="158"/>
      <c r="J177" s="238">
        <f>ROUND(I177*H177,2)</f>
        <v>0</v>
      </c>
      <c r="K177" s="315"/>
      <c r="L177" s="247"/>
      <c r="M177" s="316" t="s">
        <v>1</v>
      </c>
      <c r="N177" s="317" t="s">
        <v>39</v>
      </c>
      <c r="O177" s="318"/>
      <c r="P177" s="319">
        <f>O177*H177</f>
        <v>0</v>
      </c>
      <c r="Q177" s="319">
        <v>0</v>
      </c>
      <c r="R177" s="319">
        <f>Q177*H177</f>
        <v>0</v>
      </c>
      <c r="S177" s="319">
        <v>0</v>
      </c>
      <c r="T177" s="320">
        <f>S177*H177</f>
        <v>0</v>
      </c>
      <c r="U177" s="246"/>
      <c r="V177" s="246"/>
      <c r="W177" s="246"/>
      <c r="X177" s="246"/>
      <c r="Y177" s="246"/>
      <c r="Z177" s="246"/>
      <c r="AA177" s="246"/>
      <c r="AB177" s="246"/>
      <c r="AC177" s="27"/>
      <c r="AD177" s="27"/>
      <c r="AE177" s="27"/>
      <c r="AR177" s="160" t="s">
        <v>132</v>
      </c>
      <c r="AT177" s="160" t="s">
        <v>128</v>
      </c>
      <c r="AU177" s="160" t="s">
        <v>82</v>
      </c>
      <c r="AY177" s="14" t="s">
        <v>126</v>
      </c>
      <c r="BE177" s="161">
        <f>IF(N177="základní",J177,0)</f>
        <v>0</v>
      </c>
      <c r="BF177" s="161">
        <f>IF(N177="snížená",J177,0)</f>
        <v>0</v>
      </c>
      <c r="BG177" s="161">
        <f>IF(N177="zákl. přenesená",J177,0)</f>
        <v>0</v>
      </c>
      <c r="BH177" s="161">
        <f>IF(N177="sníž. přenesená",J177,0)</f>
        <v>0</v>
      </c>
      <c r="BI177" s="161">
        <f>IF(N177="nulová",J177,0)</f>
        <v>0</v>
      </c>
      <c r="BJ177" s="14" t="s">
        <v>82</v>
      </c>
      <c r="BK177" s="161">
        <f>ROUND(I177*H177,2)</f>
        <v>0</v>
      </c>
      <c r="BL177" s="14" t="s">
        <v>132</v>
      </c>
      <c r="BM177" s="160" t="s">
        <v>604</v>
      </c>
    </row>
    <row r="178" spans="1:65" s="12" customFormat="1" ht="25.9" customHeight="1" x14ac:dyDescent="0.2">
      <c r="A178" s="306"/>
      <c r="B178" s="307"/>
      <c r="C178" s="306"/>
      <c r="D178" s="308" t="s">
        <v>73</v>
      </c>
      <c r="E178" s="309" t="s">
        <v>158</v>
      </c>
      <c r="F178" s="309" t="s">
        <v>345</v>
      </c>
      <c r="G178" s="306"/>
      <c r="H178" s="306"/>
      <c r="I178" s="146"/>
      <c r="J178" s="310">
        <f>BK178</f>
        <v>0</v>
      </c>
      <c r="K178" s="306"/>
      <c r="L178" s="307"/>
      <c r="M178" s="311"/>
      <c r="N178" s="312"/>
      <c r="O178" s="312"/>
      <c r="P178" s="313">
        <f>SUM(P179:P180)</f>
        <v>0</v>
      </c>
      <c r="Q178" s="312"/>
      <c r="R178" s="313">
        <f>SUM(R179:R180)</f>
        <v>0</v>
      </c>
      <c r="S178" s="312"/>
      <c r="T178" s="314">
        <f>SUM(T179:T180)</f>
        <v>0</v>
      </c>
      <c r="U178" s="306"/>
      <c r="V178" s="306"/>
      <c r="W178" s="306"/>
      <c r="X178" s="306"/>
      <c r="Y178" s="306"/>
      <c r="Z178" s="306"/>
      <c r="AA178" s="306"/>
      <c r="AB178" s="306"/>
      <c r="AR178" s="144" t="s">
        <v>82</v>
      </c>
      <c r="AT178" s="152" t="s">
        <v>73</v>
      </c>
      <c r="AU178" s="152" t="s">
        <v>74</v>
      </c>
      <c r="AY178" s="144" t="s">
        <v>126</v>
      </c>
      <c r="BK178" s="153">
        <f>SUM(BK179:BK180)</f>
        <v>0</v>
      </c>
    </row>
    <row r="179" spans="1:65" s="2" customFormat="1" ht="16.5" customHeight="1" x14ac:dyDescent="0.2">
      <c r="A179" s="246"/>
      <c r="B179" s="247"/>
      <c r="C179" s="232" t="s">
        <v>317</v>
      </c>
      <c r="D179" s="232" t="s">
        <v>128</v>
      </c>
      <c r="E179" s="233" t="s">
        <v>605</v>
      </c>
      <c r="F179" s="234" t="s">
        <v>606</v>
      </c>
      <c r="G179" s="235" t="s">
        <v>182</v>
      </c>
      <c r="H179" s="236">
        <v>17</v>
      </c>
      <c r="I179" s="158"/>
      <c r="J179" s="238">
        <f>ROUND(I179*H179,2)</f>
        <v>0</v>
      </c>
      <c r="K179" s="315"/>
      <c r="L179" s="247"/>
      <c r="M179" s="316" t="s">
        <v>1</v>
      </c>
      <c r="N179" s="317" t="s">
        <v>39</v>
      </c>
      <c r="O179" s="318"/>
      <c r="P179" s="319">
        <f>O179*H179</f>
        <v>0</v>
      </c>
      <c r="Q179" s="319">
        <v>0</v>
      </c>
      <c r="R179" s="319">
        <f>Q179*H179</f>
        <v>0</v>
      </c>
      <c r="S179" s="319">
        <v>0</v>
      </c>
      <c r="T179" s="320">
        <f>S179*H179</f>
        <v>0</v>
      </c>
      <c r="U179" s="246"/>
      <c r="V179" s="246"/>
      <c r="W179" s="246"/>
      <c r="X179" s="246"/>
      <c r="Y179" s="246"/>
      <c r="Z179" s="246"/>
      <c r="AA179" s="246"/>
      <c r="AB179" s="246"/>
      <c r="AC179" s="27"/>
      <c r="AD179" s="27"/>
      <c r="AE179" s="27"/>
      <c r="AR179" s="160" t="s">
        <v>132</v>
      </c>
      <c r="AT179" s="160" t="s">
        <v>128</v>
      </c>
      <c r="AU179" s="160" t="s">
        <v>82</v>
      </c>
      <c r="AY179" s="14" t="s">
        <v>126</v>
      </c>
      <c r="BE179" s="161">
        <f>IF(N179="základní",J179,0)</f>
        <v>0</v>
      </c>
      <c r="BF179" s="161">
        <f>IF(N179="snížená",J179,0)</f>
        <v>0</v>
      </c>
      <c r="BG179" s="161">
        <f>IF(N179="zákl. přenesená",J179,0)</f>
        <v>0</v>
      </c>
      <c r="BH179" s="161">
        <f>IF(N179="sníž. přenesená",J179,0)</f>
        <v>0</v>
      </c>
      <c r="BI179" s="161">
        <f>IF(N179="nulová",J179,0)</f>
        <v>0</v>
      </c>
      <c r="BJ179" s="14" t="s">
        <v>82</v>
      </c>
      <c r="BK179" s="161">
        <f>ROUND(I179*H179,2)</f>
        <v>0</v>
      </c>
      <c r="BL179" s="14" t="s">
        <v>132</v>
      </c>
      <c r="BM179" s="160" t="s">
        <v>607</v>
      </c>
    </row>
    <row r="180" spans="1:65" s="2" customFormat="1" ht="16.5" customHeight="1" x14ac:dyDescent="0.2">
      <c r="A180" s="246"/>
      <c r="B180" s="247"/>
      <c r="C180" s="232" t="s">
        <v>312</v>
      </c>
      <c r="D180" s="232" t="s">
        <v>128</v>
      </c>
      <c r="E180" s="233" t="s">
        <v>608</v>
      </c>
      <c r="F180" s="234" t="s">
        <v>609</v>
      </c>
      <c r="G180" s="235" t="s">
        <v>161</v>
      </c>
      <c r="H180" s="236">
        <v>1.3520000000000001</v>
      </c>
      <c r="I180" s="158"/>
      <c r="J180" s="238">
        <f>ROUND(I180*H180,2)</f>
        <v>0</v>
      </c>
      <c r="K180" s="315"/>
      <c r="L180" s="247"/>
      <c r="M180" s="316" t="s">
        <v>1</v>
      </c>
      <c r="N180" s="317" t="s">
        <v>39</v>
      </c>
      <c r="O180" s="318"/>
      <c r="P180" s="319">
        <f>O180*H180</f>
        <v>0</v>
      </c>
      <c r="Q180" s="319">
        <v>0</v>
      </c>
      <c r="R180" s="319">
        <f>Q180*H180</f>
        <v>0</v>
      </c>
      <c r="S180" s="319">
        <v>0</v>
      </c>
      <c r="T180" s="320">
        <f>S180*H180</f>
        <v>0</v>
      </c>
      <c r="U180" s="246"/>
      <c r="V180" s="246"/>
      <c r="W180" s="246"/>
      <c r="X180" s="246"/>
      <c r="Y180" s="246"/>
      <c r="Z180" s="246"/>
      <c r="AA180" s="246"/>
      <c r="AB180" s="246"/>
      <c r="AC180" s="27"/>
      <c r="AD180" s="27"/>
      <c r="AE180" s="27"/>
      <c r="AR180" s="160" t="s">
        <v>132</v>
      </c>
      <c r="AT180" s="160" t="s">
        <v>128</v>
      </c>
      <c r="AU180" s="160" t="s">
        <v>82</v>
      </c>
      <c r="AY180" s="14" t="s">
        <v>126</v>
      </c>
      <c r="BE180" s="161">
        <f>IF(N180="základní",J180,0)</f>
        <v>0</v>
      </c>
      <c r="BF180" s="161">
        <f>IF(N180="snížená",J180,0)</f>
        <v>0</v>
      </c>
      <c r="BG180" s="161">
        <f>IF(N180="zákl. přenesená",J180,0)</f>
        <v>0</v>
      </c>
      <c r="BH180" s="161">
        <f>IF(N180="sníž. přenesená",J180,0)</f>
        <v>0</v>
      </c>
      <c r="BI180" s="161">
        <f>IF(N180="nulová",J180,0)</f>
        <v>0</v>
      </c>
      <c r="BJ180" s="14" t="s">
        <v>82</v>
      </c>
      <c r="BK180" s="161">
        <f>ROUND(I180*H180,2)</f>
        <v>0</v>
      </c>
      <c r="BL180" s="14" t="s">
        <v>132</v>
      </c>
      <c r="BM180" s="160" t="s">
        <v>610</v>
      </c>
    </row>
    <row r="181" spans="1:65" s="12" customFormat="1" ht="25.9" customHeight="1" x14ac:dyDescent="0.2">
      <c r="A181" s="306"/>
      <c r="B181" s="307"/>
      <c r="C181" s="306"/>
      <c r="D181" s="308" t="s">
        <v>73</v>
      </c>
      <c r="E181" s="309" t="s">
        <v>163</v>
      </c>
      <c r="F181" s="309" t="s">
        <v>390</v>
      </c>
      <c r="G181" s="306"/>
      <c r="H181" s="306"/>
      <c r="I181" s="146"/>
      <c r="J181" s="310">
        <f>BK181</f>
        <v>0</v>
      </c>
      <c r="K181" s="306"/>
      <c r="L181" s="307"/>
      <c r="M181" s="311"/>
      <c r="N181" s="312"/>
      <c r="O181" s="312"/>
      <c r="P181" s="313">
        <f>SUM(P182:P188)</f>
        <v>0</v>
      </c>
      <c r="Q181" s="312"/>
      <c r="R181" s="313">
        <f>SUM(R182:R188)</f>
        <v>0</v>
      </c>
      <c r="S181" s="312"/>
      <c r="T181" s="314">
        <f>SUM(T182:T188)</f>
        <v>0</v>
      </c>
      <c r="U181" s="306"/>
      <c r="V181" s="306"/>
      <c r="W181" s="306"/>
      <c r="X181" s="306"/>
      <c r="Y181" s="306"/>
      <c r="Z181" s="306"/>
      <c r="AA181" s="306"/>
      <c r="AB181" s="306"/>
      <c r="AR181" s="144" t="s">
        <v>82</v>
      </c>
      <c r="AT181" s="152" t="s">
        <v>73</v>
      </c>
      <c r="AU181" s="152" t="s">
        <v>74</v>
      </c>
      <c r="AY181" s="144" t="s">
        <v>126</v>
      </c>
      <c r="BK181" s="153">
        <f>SUM(BK182:BK188)</f>
        <v>0</v>
      </c>
    </row>
    <row r="182" spans="1:65" s="2" customFormat="1" ht="16.5" customHeight="1" x14ac:dyDescent="0.2">
      <c r="A182" s="246"/>
      <c r="B182" s="247"/>
      <c r="C182" s="232" t="s">
        <v>333</v>
      </c>
      <c r="D182" s="232" t="s">
        <v>128</v>
      </c>
      <c r="E182" s="233" t="s">
        <v>611</v>
      </c>
      <c r="F182" s="234" t="s">
        <v>612</v>
      </c>
      <c r="G182" s="235" t="s">
        <v>306</v>
      </c>
      <c r="H182" s="236">
        <v>8</v>
      </c>
      <c r="I182" s="158"/>
      <c r="J182" s="238">
        <f t="shared" ref="J182:J188" si="30">ROUND(I182*H182,2)</f>
        <v>0</v>
      </c>
      <c r="K182" s="315"/>
      <c r="L182" s="247"/>
      <c r="M182" s="316" t="s">
        <v>1</v>
      </c>
      <c r="N182" s="317" t="s">
        <v>39</v>
      </c>
      <c r="O182" s="318"/>
      <c r="P182" s="319">
        <f t="shared" ref="P182:P188" si="31">O182*H182</f>
        <v>0</v>
      </c>
      <c r="Q182" s="319">
        <v>0</v>
      </c>
      <c r="R182" s="319">
        <f t="shared" ref="R182:R188" si="32">Q182*H182</f>
        <v>0</v>
      </c>
      <c r="S182" s="319">
        <v>0</v>
      </c>
      <c r="T182" s="320">
        <f t="shared" ref="T182:T188" si="33">S182*H182</f>
        <v>0</v>
      </c>
      <c r="U182" s="246"/>
      <c r="V182" s="246"/>
      <c r="W182" s="246"/>
      <c r="X182" s="246"/>
      <c r="Y182" s="246"/>
      <c r="Z182" s="246"/>
      <c r="AA182" s="246"/>
      <c r="AB182" s="246"/>
      <c r="AC182" s="27"/>
      <c r="AD182" s="27"/>
      <c r="AE182" s="27"/>
      <c r="AR182" s="160" t="s">
        <v>132</v>
      </c>
      <c r="AT182" s="160" t="s">
        <v>128</v>
      </c>
      <c r="AU182" s="160" t="s">
        <v>82</v>
      </c>
      <c r="AY182" s="14" t="s">
        <v>126</v>
      </c>
      <c r="BE182" s="161">
        <f t="shared" ref="BE182:BE188" si="34">IF(N182="základní",J182,0)</f>
        <v>0</v>
      </c>
      <c r="BF182" s="161">
        <f t="shared" ref="BF182:BF188" si="35">IF(N182="snížená",J182,0)</f>
        <v>0</v>
      </c>
      <c r="BG182" s="161">
        <f t="shared" ref="BG182:BG188" si="36">IF(N182="zákl. přenesená",J182,0)</f>
        <v>0</v>
      </c>
      <c r="BH182" s="161">
        <f t="shared" ref="BH182:BH188" si="37">IF(N182="sníž. přenesená",J182,0)</f>
        <v>0</v>
      </c>
      <c r="BI182" s="161">
        <f t="shared" ref="BI182:BI188" si="38">IF(N182="nulová",J182,0)</f>
        <v>0</v>
      </c>
      <c r="BJ182" s="14" t="s">
        <v>82</v>
      </c>
      <c r="BK182" s="161">
        <f t="shared" ref="BK182:BK188" si="39">ROUND(I182*H182,2)</f>
        <v>0</v>
      </c>
      <c r="BL182" s="14" t="s">
        <v>132</v>
      </c>
      <c r="BM182" s="160" t="s">
        <v>613</v>
      </c>
    </row>
    <row r="183" spans="1:65" s="2" customFormat="1" ht="16.5" customHeight="1" x14ac:dyDescent="0.2">
      <c r="A183" s="246"/>
      <c r="B183" s="247"/>
      <c r="C183" s="232" t="s">
        <v>321</v>
      </c>
      <c r="D183" s="232" t="s">
        <v>128</v>
      </c>
      <c r="E183" s="233" t="s">
        <v>614</v>
      </c>
      <c r="F183" s="234" t="s">
        <v>615</v>
      </c>
      <c r="G183" s="235" t="s">
        <v>306</v>
      </c>
      <c r="H183" s="236">
        <v>1</v>
      </c>
      <c r="I183" s="158"/>
      <c r="J183" s="238">
        <f t="shared" si="30"/>
        <v>0</v>
      </c>
      <c r="K183" s="315"/>
      <c r="L183" s="247"/>
      <c r="M183" s="316" t="s">
        <v>1</v>
      </c>
      <c r="N183" s="317" t="s">
        <v>39</v>
      </c>
      <c r="O183" s="318"/>
      <c r="P183" s="319">
        <f t="shared" si="31"/>
        <v>0</v>
      </c>
      <c r="Q183" s="319">
        <v>0</v>
      </c>
      <c r="R183" s="319">
        <f t="shared" si="32"/>
        <v>0</v>
      </c>
      <c r="S183" s="319">
        <v>0</v>
      </c>
      <c r="T183" s="320">
        <f t="shared" si="33"/>
        <v>0</v>
      </c>
      <c r="U183" s="246"/>
      <c r="V183" s="246"/>
      <c r="W183" s="246"/>
      <c r="X183" s="246"/>
      <c r="Y183" s="246"/>
      <c r="Z183" s="246"/>
      <c r="AA183" s="246"/>
      <c r="AB183" s="246"/>
      <c r="AC183" s="27"/>
      <c r="AD183" s="27"/>
      <c r="AE183" s="27"/>
      <c r="AR183" s="160" t="s">
        <v>132</v>
      </c>
      <c r="AT183" s="160" t="s">
        <v>128</v>
      </c>
      <c r="AU183" s="160" t="s">
        <v>82</v>
      </c>
      <c r="AY183" s="14" t="s">
        <v>126</v>
      </c>
      <c r="BE183" s="161">
        <f t="shared" si="34"/>
        <v>0</v>
      </c>
      <c r="BF183" s="161">
        <f t="shared" si="35"/>
        <v>0</v>
      </c>
      <c r="BG183" s="161">
        <f t="shared" si="36"/>
        <v>0</v>
      </c>
      <c r="BH183" s="161">
        <f t="shared" si="37"/>
        <v>0</v>
      </c>
      <c r="BI183" s="161">
        <f t="shared" si="38"/>
        <v>0</v>
      </c>
      <c r="BJ183" s="14" t="s">
        <v>82</v>
      </c>
      <c r="BK183" s="161">
        <f t="shared" si="39"/>
        <v>0</v>
      </c>
      <c r="BL183" s="14" t="s">
        <v>132</v>
      </c>
      <c r="BM183" s="160" t="s">
        <v>616</v>
      </c>
    </row>
    <row r="184" spans="1:65" s="2" customFormat="1" ht="21.75" customHeight="1" x14ac:dyDescent="0.2">
      <c r="A184" s="246"/>
      <c r="B184" s="247"/>
      <c r="C184" s="232" t="s">
        <v>325</v>
      </c>
      <c r="D184" s="232" t="s">
        <v>128</v>
      </c>
      <c r="E184" s="233" t="s">
        <v>617</v>
      </c>
      <c r="F184" s="234" t="s">
        <v>618</v>
      </c>
      <c r="G184" s="235" t="s">
        <v>182</v>
      </c>
      <c r="H184" s="236">
        <v>4.0000000000000001E-3</v>
      </c>
      <c r="I184" s="158"/>
      <c r="J184" s="238">
        <f t="shared" si="30"/>
        <v>0</v>
      </c>
      <c r="K184" s="315"/>
      <c r="L184" s="247"/>
      <c r="M184" s="316" t="s">
        <v>1</v>
      </c>
      <c r="N184" s="317" t="s">
        <v>39</v>
      </c>
      <c r="O184" s="318"/>
      <c r="P184" s="319">
        <f t="shared" si="31"/>
        <v>0</v>
      </c>
      <c r="Q184" s="319">
        <v>0</v>
      </c>
      <c r="R184" s="319">
        <f t="shared" si="32"/>
        <v>0</v>
      </c>
      <c r="S184" s="319">
        <v>0</v>
      </c>
      <c r="T184" s="320">
        <f t="shared" si="33"/>
        <v>0</v>
      </c>
      <c r="U184" s="246"/>
      <c r="V184" s="246"/>
      <c r="W184" s="246"/>
      <c r="X184" s="246"/>
      <c r="Y184" s="246"/>
      <c r="Z184" s="246"/>
      <c r="AA184" s="246"/>
      <c r="AB184" s="246"/>
      <c r="AC184" s="27"/>
      <c r="AD184" s="27"/>
      <c r="AE184" s="27"/>
      <c r="AR184" s="160" t="s">
        <v>132</v>
      </c>
      <c r="AT184" s="160" t="s">
        <v>128</v>
      </c>
      <c r="AU184" s="160" t="s">
        <v>82</v>
      </c>
      <c r="AY184" s="14" t="s">
        <v>126</v>
      </c>
      <c r="BE184" s="161">
        <f t="shared" si="34"/>
        <v>0</v>
      </c>
      <c r="BF184" s="161">
        <f t="shared" si="35"/>
        <v>0</v>
      </c>
      <c r="BG184" s="161">
        <f t="shared" si="36"/>
        <v>0</v>
      </c>
      <c r="BH184" s="161">
        <f t="shared" si="37"/>
        <v>0</v>
      </c>
      <c r="BI184" s="161">
        <f t="shared" si="38"/>
        <v>0</v>
      </c>
      <c r="BJ184" s="14" t="s">
        <v>82</v>
      </c>
      <c r="BK184" s="161">
        <f t="shared" si="39"/>
        <v>0</v>
      </c>
      <c r="BL184" s="14" t="s">
        <v>132</v>
      </c>
      <c r="BM184" s="160" t="s">
        <v>619</v>
      </c>
    </row>
    <row r="185" spans="1:65" s="2" customFormat="1" ht="21.75" customHeight="1" x14ac:dyDescent="0.2">
      <c r="A185" s="246"/>
      <c r="B185" s="247"/>
      <c r="C185" s="232" t="s">
        <v>329</v>
      </c>
      <c r="D185" s="232" t="s">
        <v>128</v>
      </c>
      <c r="E185" s="233" t="s">
        <v>620</v>
      </c>
      <c r="F185" s="234" t="s">
        <v>621</v>
      </c>
      <c r="G185" s="235" t="s">
        <v>306</v>
      </c>
      <c r="H185" s="236">
        <v>8</v>
      </c>
      <c r="I185" s="158"/>
      <c r="J185" s="238">
        <f t="shared" si="30"/>
        <v>0</v>
      </c>
      <c r="K185" s="315"/>
      <c r="L185" s="247"/>
      <c r="M185" s="316" t="s">
        <v>1</v>
      </c>
      <c r="N185" s="317" t="s">
        <v>39</v>
      </c>
      <c r="O185" s="318"/>
      <c r="P185" s="319">
        <f t="shared" si="31"/>
        <v>0</v>
      </c>
      <c r="Q185" s="319">
        <v>0</v>
      </c>
      <c r="R185" s="319">
        <f t="shared" si="32"/>
        <v>0</v>
      </c>
      <c r="S185" s="319">
        <v>0</v>
      </c>
      <c r="T185" s="320">
        <f t="shared" si="33"/>
        <v>0</v>
      </c>
      <c r="U185" s="246"/>
      <c r="V185" s="246"/>
      <c r="W185" s="246"/>
      <c r="X185" s="246"/>
      <c r="Y185" s="246"/>
      <c r="Z185" s="246"/>
      <c r="AA185" s="246"/>
      <c r="AB185" s="246"/>
      <c r="AC185" s="27"/>
      <c r="AD185" s="27"/>
      <c r="AE185" s="27"/>
      <c r="AR185" s="160" t="s">
        <v>132</v>
      </c>
      <c r="AT185" s="160" t="s">
        <v>128</v>
      </c>
      <c r="AU185" s="160" t="s">
        <v>82</v>
      </c>
      <c r="AY185" s="14" t="s">
        <v>126</v>
      </c>
      <c r="BE185" s="161">
        <f t="shared" si="34"/>
        <v>0</v>
      </c>
      <c r="BF185" s="161">
        <f t="shared" si="35"/>
        <v>0</v>
      </c>
      <c r="BG185" s="161">
        <f t="shared" si="36"/>
        <v>0</v>
      </c>
      <c r="BH185" s="161">
        <f t="shared" si="37"/>
        <v>0</v>
      </c>
      <c r="BI185" s="161">
        <f t="shared" si="38"/>
        <v>0</v>
      </c>
      <c r="BJ185" s="14" t="s">
        <v>82</v>
      </c>
      <c r="BK185" s="161">
        <f t="shared" si="39"/>
        <v>0</v>
      </c>
      <c r="BL185" s="14" t="s">
        <v>132</v>
      </c>
      <c r="BM185" s="160" t="s">
        <v>622</v>
      </c>
    </row>
    <row r="186" spans="1:65" s="2" customFormat="1" ht="16.5" customHeight="1" x14ac:dyDescent="0.2">
      <c r="A186" s="246"/>
      <c r="B186" s="247"/>
      <c r="C186" s="232" t="s">
        <v>337</v>
      </c>
      <c r="D186" s="232" t="s">
        <v>128</v>
      </c>
      <c r="E186" s="233" t="s">
        <v>623</v>
      </c>
      <c r="F186" s="234" t="s">
        <v>624</v>
      </c>
      <c r="G186" s="235" t="s">
        <v>161</v>
      </c>
      <c r="H186" s="236">
        <v>16.521999999999998</v>
      </c>
      <c r="I186" s="158"/>
      <c r="J186" s="238">
        <f t="shared" si="30"/>
        <v>0</v>
      </c>
      <c r="K186" s="315"/>
      <c r="L186" s="247"/>
      <c r="M186" s="316" t="s">
        <v>1</v>
      </c>
      <c r="N186" s="317" t="s">
        <v>39</v>
      </c>
      <c r="O186" s="318"/>
      <c r="P186" s="319">
        <f t="shared" si="31"/>
        <v>0</v>
      </c>
      <c r="Q186" s="319">
        <v>0</v>
      </c>
      <c r="R186" s="319">
        <f t="shared" si="32"/>
        <v>0</v>
      </c>
      <c r="S186" s="319">
        <v>0</v>
      </c>
      <c r="T186" s="320">
        <f t="shared" si="33"/>
        <v>0</v>
      </c>
      <c r="U186" s="246"/>
      <c r="V186" s="246"/>
      <c r="W186" s="246"/>
      <c r="X186" s="246"/>
      <c r="Y186" s="246"/>
      <c r="Z186" s="246"/>
      <c r="AA186" s="246"/>
      <c r="AB186" s="246"/>
      <c r="AC186" s="27"/>
      <c r="AD186" s="27"/>
      <c r="AE186" s="27"/>
      <c r="AR186" s="160" t="s">
        <v>132</v>
      </c>
      <c r="AT186" s="160" t="s">
        <v>128</v>
      </c>
      <c r="AU186" s="160" t="s">
        <v>82</v>
      </c>
      <c r="AY186" s="14" t="s">
        <v>126</v>
      </c>
      <c r="BE186" s="161">
        <f t="shared" si="34"/>
        <v>0</v>
      </c>
      <c r="BF186" s="161">
        <f t="shared" si="35"/>
        <v>0</v>
      </c>
      <c r="BG186" s="161">
        <f t="shared" si="36"/>
        <v>0</v>
      </c>
      <c r="BH186" s="161">
        <f t="shared" si="37"/>
        <v>0</v>
      </c>
      <c r="BI186" s="161">
        <f t="shared" si="38"/>
        <v>0</v>
      </c>
      <c r="BJ186" s="14" t="s">
        <v>82</v>
      </c>
      <c r="BK186" s="161">
        <f t="shared" si="39"/>
        <v>0</v>
      </c>
      <c r="BL186" s="14" t="s">
        <v>132</v>
      </c>
      <c r="BM186" s="160" t="s">
        <v>625</v>
      </c>
    </row>
    <row r="187" spans="1:65" s="2" customFormat="1" ht="21.75" customHeight="1" x14ac:dyDescent="0.2">
      <c r="A187" s="246"/>
      <c r="B187" s="247"/>
      <c r="C187" s="232" t="s">
        <v>341</v>
      </c>
      <c r="D187" s="232" t="s">
        <v>128</v>
      </c>
      <c r="E187" s="233" t="s">
        <v>626</v>
      </c>
      <c r="F187" s="234" t="s">
        <v>627</v>
      </c>
      <c r="G187" s="235" t="s">
        <v>306</v>
      </c>
      <c r="H187" s="236">
        <v>24</v>
      </c>
      <c r="I187" s="158"/>
      <c r="J187" s="238">
        <f t="shared" si="30"/>
        <v>0</v>
      </c>
      <c r="K187" s="315"/>
      <c r="L187" s="247"/>
      <c r="M187" s="316" t="s">
        <v>1</v>
      </c>
      <c r="N187" s="317" t="s">
        <v>39</v>
      </c>
      <c r="O187" s="318"/>
      <c r="P187" s="319">
        <f t="shared" si="31"/>
        <v>0</v>
      </c>
      <c r="Q187" s="319">
        <v>0</v>
      </c>
      <c r="R187" s="319">
        <f t="shared" si="32"/>
        <v>0</v>
      </c>
      <c r="S187" s="319">
        <v>0</v>
      </c>
      <c r="T187" s="320">
        <f t="shared" si="33"/>
        <v>0</v>
      </c>
      <c r="U187" s="246"/>
      <c r="V187" s="246"/>
      <c r="W187" s="246"/>
      <c r="X187" s="246"/>
      <c r="Y187" s="246"/>
      <c r="Z187" s="246"/>
      <c r="AA187" s="246"/>
      <c r="AB187" s="246"/>
      <c r="AC187" s="27"/>
      <c r="AD187" s="27"/>
      <c r="AE187" s="27"/>
      <c r="AR187" s="160" t="s">
        <v>132</v>
      </c>
      <c r="AT187" s="160" t="s">
        <v>128</v>
      </c>
      <c r="AU187" s="160" t="s">
        <v>82</v>
      </c>
      <c r="AY187" s="14" t="s">
        <v>126</v>
      </c>
      <c r="BE187" s="161">
        <f t="shared" si="34"/>
        <v>0</v>
      </c>
      <c r="BF187" s="161">
        <f t="shared" si="35"/>
        <v>0</v>
      </c>
      <c r="BG187" s="161">
        <f t="shared" si="36"/>
        <v>0</v>
      </c>
      <c r="BH187" s="161">
        <f t="shared" si="37"/>
        <v>0</v>
      </c>
      <c r="BI187" s="161">
        <f t="shared" si="38"/>
        <v>0</v>
      </c>
      <c r="BJ187" s="14" t="s">
        <v>82</v>
      </c>
      <c r="BK187" s="161">
        <f t="shared" si="39"/>
        <v>0</v>
      </c>
      <c r="BL187" s="14" t="s">
        <v>132</v>
      </c>
      <c r="BM187" s="160" t="s">
        <v>628</v>
      </c>
    </row>
    <row r="188" spans="1:65" s="2" customFormat="1" ht="16.5" customHeight="1" x14ac:dyDescent="0.2">
      <c r="A188" s="246"/>
      <c r="B188" s="247"/>
      <c r="C188" s="232" t="s">
        <v>346</v>
      </c>
      <c r="D188" s="232" t="s">
        <v>128</v>
      </c>
      <c r="E188" s="233" t="s">
        <v>629</v>
      </c>
      <c r="F188" s="234" t="s">
        <v>630</v>
      </c>
      <c r="G188" s="235" t="s">
        <v>131</v>
      </c>
      <c r="H188" s="236">
        <v>68.599999999999994</v>
      </c>
      <c r="I188" s="158"/>
      <c r="J188" s="238">
        <f t="shared" si="30"/>
        <v>0</v>
      </c>
      <c r="K188" s="315"/>
      <c r="L188" s="247"/>
      <c r="M188" s="316" t="s">
        <v>1</v>
      </c>
      <c r="N188" s="317" t="s">
        <v>39</v>
      </c>
      <c r="O188" s="318"/>
      <c r="P188" s="319">
        <f t="shared" si="31"/>
        <v>0</v>
      </c>
      <c r="Q188" s="319">
        <v>0</v>
      </c>
      <c r="R188" s="319">
        <f t="shared" si="32"/>
        <v>0</v>
      </c>
      <c r="S188" s="319">
        <v>0</v>
      </c>
      <c r="T188" s="320">
        <f t="shared" si="33"/>
        <v>0</v>
      </c>
      <c r="U188" s="246"/>
      <c r="V188" s="246"/>
      <c r="W188" s="246"/>
      <c r="X188" s="246"/>
      <c r="Y188" s="246"/>
      <c r="Z188" s="246"/>
      <c r="AA188" s="246"/>
      <c r="AB188" s="246"/>
      <c r="AC188" s="27"/>
      <c r="AD188" s="27"/>
      <c r="AE188" s="27"/>
      <c r="AR188" s="160" t="s">
        <v>132</v>
      </c>
      <c r="AT188" s="160" t="s">
        <v>128</v>
      </c>
      <c r="AU188" s="160" t="s">
        <v>82</v>
      </c>
      <c r="AY188" s="14" t="s">
        <v>126</v>
      </c>
      <c r="BE188" s="161">
        <f t="shared" si="34"/>
        <v>0</v>
      </c>
      <c r="BF188" s="161">
        <f t="shared" si="35"/>
        <v>0</v>
      </c>
      <c r="BG188" s="161">
        <f t="shared" si="36"/>
        <v>0</v>
      </c>
      <c r="BH188" s="161">
        <f t="shared" si="37"/>
        <v>0</v>
      </c>
      <c r="BI188" s="161">
        <f t="shared" si="38"/>
        <v>0</v>
      </c>
      <c r="BJ188" s="14" t="s">
        <v>82</v>
      </c>
      <c r="BK188" s="161">
        <f t="shared" si="39"/>
        <v>0</v>
      </c>
      <c r="BL188" s="14" t="s">
        <v>132</v>
      </c>
      <c r="BM188" s="160" t="s">
        <v>631</v>
      </c>
    </row>
    <row r="189" spans="1:65" s="12" customFormat="1" ht="25.9" customHeight="1" x14ac:dyDescent="0.2">
      <c r="A189" s="306"/>
      <c r="B189" s="307"/>
      <c r="C189" s="306"/>
      <c r="D189" s="308" t="s">
        <v>73</v>
      </c>
      <c r="E189" s="309" t="s">
        <v>632</v>
      </c>
      <c r="F189" s="309" t="s">
        <v>633</v>
      </c>
      <c r="G189" s="306"/>
      <c r="H189" s="306"/>
      <c r="I189" s="146"/>
      <c r="J189" s="310">
        <f>BK189</f>
        <v>0</v>
      </c>
      <c r="K189" s="306"/>
      <c r="L189" s="307"/>
      <c r="M189" s="311"/>
      <c r="N189" s="312"/>
      <c r="O189" s="312"/>
      <c r="P189" s="313">
        <f>P190</f>
        <v>0</v>
      </c>
      <c r="Q189" s="312"/>
      <c r="R189" s="313">
        <f>R190</f>
        <v>54.090499999999999</v>
      </c>
      <c r="S189" s="312"/>
      <c r="T189" s="314">
        <f>T190</f>
        <v>0</v>
      </c>
      <c r="U189" s="306"/>
      <c r="V189" s="306"/>
      <c r="W189" s="306"/>
      <c r="X189" s="306"/>
      <c r="Y189" s="306"/>
      <c r="Z189" s="306"/>
      <c r="AA189" s="306"/>
      <c r="AB189" s="306"/>
      <c r="AR189" s="144" t="s">
        <v>82</v>
      </c>
      <c r="AT189" s="152" t="s">
        <v>73</v>
      </c>
      <c r="AU189" s="152" t="s">
        <v>74</v>
      </c>
      <c r="AY189" s="144" t="s">
        <v>126</v>
      </c>
      <c r="BK189" s="153">
        <f>BK190</f>
        <v>0</v>
      </c>
    </row>
    <row r="190" spans="1:65" s="2" customFormat="1" ht="16.5" customHeight="1" x14ac:dyDescent="0.2">
      <c r="A190" s="246"/>
      <c r="B190" s="247"/>
      <c r="C190" s="232" t="s">
        <v>350</v>
      </c>
      <c r="D190" s="232" t="s">
        <v>128</v>
      </c>
      <c r="E190" s="233" t="s">
        <v>634</v>
      </c>
      <c r="F190" s="234" t="s">
        <v>635</v>
      </c>
      <c r="G190" s="235" t="s">
        <v>182</v>
      </c>
      <c r="H190" s="236">
        <v>12.5</v>
      </c>
      <c r="I190" s="158"/>
      <c r="J190" s="238">
        <f>ROUND(I190*H190,2)</f>
        <v>0</v>
      </c>
      <c r="K190" s="315"/>
      <c r="L190" s="247"/>
      <c r="M190" s="316" t="s">
        <v>1</v>
      </c>
      <c r="N190" s="317" t="s">
        <v>39</v>
      </c>
      <c r="O190" s="318"/>
      <c r="P190" s="319">
        <f>O190*H190</f>
        <v>0</v>
      </c>
      <c r="Q190" s="319">
        <v>4.3272399999999998</v>
      </c>
      <c r="R190" s="319">
        <f>Q190*H190</f>
        <v>54.090499999999999</v>
      </c>
      <c r="S190" s="319">
        <v>0</v>
      </c>
      <c r="T190" s="320">
        <f>S190*H190</f>
        <v>0</v>
      </c>
      <c r="U190" s="246"/>
      <c r="V190" s="246"/>
      <c r="W190" s="246"/>
      <c r="X190" s="246"/>
      <c r="Y190" s="246"/>
      <c r="Z190" s="246"/>
      <c r="AA190" s="246"/>
      <c r="AB190" s="246"/>
      <c r="AC190" s="27"/>
      <c r="AD190" s="27"/>
      <c r="AE190" s="27"/>
      <c r="AR190" s="160" t="s">
        <v>132</v>
      </c>
      <c r="AT190" s="160" t="s">
        <v>128</v>
      </c>
      <c r="AU190" s="160" t="s">
        <v>82</v>
      </c>
      <c r="AY190" s="14" t="s">
        <v>126</v>
      </c>
      <c r="BE190" s="161">
        <f>IF(N190="základní",J190,0)</f>
        <v>0</v>
      </c>
      <c r="BF190" s="161">
        <f>IF(N190="snížená",J190,0)</f>
        <v>0</v>
      </c>
      <c r="BG190" s="161">
        <f>IF(N190="zákl. přenesená",J190,0)</f>
        <v>0</v>
      </c>
      <c r="BH190" s="161">
        <f>IF(N190="sníž. přenesená",J190,0)</f>
        <v>0</v>
      </c>
      <c r="BI190" s="161">
        <f>IF(N190="nulová",J190,0)</f>
        <v>0</v>
      </c>
      <c r="BJ190" s="14" t="s">
        <v>82</v>
      </c>
      <c r="BK190" s="161">
        <f>ROUND(I190*H190,2)</f>
        <v>0</v>
      </c>
      <c r="BL190" s="14" t="s">
        <v>132</v>
      </c>
      <c r="BM190" s="160" t="s">
        <v>636</v>
      </c>
    </row>
    <row r="191" spans="1:65" s="12" customFormat="1" ht="25.9" customHeight="1" x14ac:dyDescent="0.2">
      <c r="A191" s="306"/>
      <c r="B191" s="307"/>
      <c r="C191" s="306"/>
      <c r="D191" s="308" t="s">
        <v>73</v>
      </c>
      <c r="E191" s="309" t="s">
        <v>637</v>
      </c>
      <c r="F191" s="309" t="s">
        <v>638</v>
      </c>
      <c r="G191" s="306"/>
      <c r="H191" s="306"/>
      <c r="I191" s="146"/>
      <c r="J191" s="310">
        <f>BK191</f>
        <v>0</v>
      </c>
      <c r="K191" s="306"/>
      <c r="L191" s="307"/>
      <c r="M191" s="311"/>
      <c r="N191" s="312"/>
      <c r="O191" s="312"/>
      <c r="P191" s="313">
        <f>P192</f>
        <v>0</v>
      </c>
      <c r="Q191" s="312"/>
      <c r="R191" s="313">
        <f>R192</f>
        <v>0</v>
      </c>
      <c r="S191" s="312"/>
      <c r="T191" s="314">
        <f>T192</f>
        <v>0</v>
      </c>
      <c r="U191" s="306"/>
      <c r="V191" s="306"/>
      <c r="W191" s="306"/>
      <c r="X191" s="306"/>
      <c r="Y191" s="306"/>
      <c r="Z191" s="306"/>
      <c r="AA191" s="306"/>
      <c r="AB191" s="306"/>
      <c r="AR191" s="144" t="s">
        <v>82</v>
      </c>
      <c r="AT191" s="152" t="s">
        <v>73</v>
      </c>
      <c r="AU191" s="152" t="s">
        <v>74</v>
      </c>
      <c r="AY191" s="144" t="s">
        <v>126</v>
      </c>
      <c r="BK191" s="153">
        <f>BK192</f>
        <v>0</v>
      </c>
    </row>
    <row r="192" spans="1:65" s="2" customFormat="1" ht="16.5" customHeight="1" x14ac:dyDescent="0.2">
      <c r="A192" s="246"/>
      <c r="B192" s="247"/>
      <c r="C192" s="232" t="s">
        <v>354</v>
      </c>
      <c r="D192" s="232" t="s">
        <v>128</v>
      </c>
      <c r="E192" s="233" t="s">
        <v>639</v>
      </c>
      <c r="F192" s="234" t="s">
        <v>640</v>
      </c>
      <c r="G192" s="235" t="s">
        <v>161</v>
      </c>
      <c r="H192" s="236">
        <v>7.59</v>
      </c>
      <c r="I192" s="158"/>
      <c r="J192" s="238">
        <f>ROUND(I192*H192,2)</f>
        <v>0</v>
      </c>
      <c r="K192" s="315"/>
      <c r="L192" s="247"/>
      <c r="M192" s="316" t="s">
        <v>1</v>
      </c>
      <c r="N192" s="317" t="s">
        <v>39</v>
      </c>
      <c r="O192" s="318"/>
      <c r="P192" s="319">
        <f>O192*H192</f>
        <v>0</v>
      </c>
      <c r="Q192" s="319">
        <v>0</v>
      </c>
      <c r="R192" s="319">
        <f>Q192*H192</f>
        <v>0</v>
      </c>
      <c r="S192" s="319">
        <v>0</v>
      </c>
      <c r="T192" s="320">
        <f>S192*H192</f>
        <v>0</v>
      </c>
      <c r="U192" s="246"/>
      <c r="V192" s="246"/>
      <c r="W192" s="246"/>
      <c r="X192" s="246"/>
      <c r="Y192" s="246"/>
      <c r="Z192" s="246"/>
      <c r="AA192" s="246"/>
      <c r="AB192" s="246"/>
      <c r="AC192" s="27"/>
      <c r="AD192" s="27"/>
      <c r="AE192" s="27"/>
      <c r="AR192" s="160" t="s">
        <v>132</v>
      </c>
      <c r="AT192" s="160" t="s">
        <v>128</v>
      </c>
      <c r="AU192" s="160" t="s">
        <v>82</v>
      </c>
      <c r="AY192" s="14" t="s">
        <v>126</v>
      </c>
      <c r="BE192" s="161">
        <f>IF(N192="základní",J192,0)</f>
        <v>0</v>
      </c>
      <c r="BF192" s="161">
        <f>IF(N192="snížená",J192,0)</f>
        <v>0</v>
      </c>
      <c r="BG192" s="161">
        <f>IF(N192="zákl. přenesená",J192,0)</f>
        <v>0</v>
      </c>
      <c r="BH192" s="161">
        <f>IF(N192="sníž. přenesená",J192,0)</f>
        <v>0</v>
      </c>
      <c r="BI192" s="161">
        <f>IF(N192="nulová",J192,0)</f>
        <v>0</v>
      </c>
      <c r="BJ192" s="14" t="s">
        <v>82</v>
      </c>
      <c r="BK192" s="161">
        <f>ROUND(I192*H192,2)</f>
        <v>0</v>
      </c>
      <c r="BL192" s="14" t="s">
        <v>132</v>
      </c>
      <c r="BM192" s="160" t="s">
        <v>641</v>
      </c>
    </row>
    <row r="193" spans="1:65" s="12" customFormat="1" ht="25.9" customHeight="1" x14ac:dyDescent="0.2">
      <c r="A193" s="306"/>
      <c r="B193" s="307"/>
      <c r="C193" s="306"/>
      <c r="D193" s="308" t="s">
        <v>73</v>
      </c>
      <c r="E193" s="309" t="s">
        <v>431</v>
      </c>
      <c r="F193" s="309" t="s">
        <v>432</v>
      </c>
      <c r="G193" s="306"/>
      <c r="H193" s="306"/>
      <c r="I193" s="146"/>
      <c r="J193" s="310">
        <f>BK193</f>
        <v>0</v>
      </c>
      <c r="K193" s="306"/>
      <c r="L193" s="307"/>
      <c r="M193" s="311"/>
      <c r="N193" s="312"/>
      <c r="O193" s="312"/>
      <c r="P193" s="313">
        <f>P194</f>
        <v>0</v>
      </c>
      <c r="Q193" s="312"/>
      <c r="R193" s="313">
        <f>R194</f>
        <v>0</v>
      </c>
      <c r="S193" s="312"/>
      <c r="T193" s="314">
        <f>T194</f>
        <v>0</v>
      </c>
      <c r="U193" s="306"/>
      <c r="V193" s="306"/>
      <c r="W193" s="306"/>
      <c r="X193" s="306"/>
      <c r="Y193" s="306"/>
      <c r="Z193" s="306"/>
      <c r="AA193" s="306"/>
      <c r="AB193" s="306"/>
      <c r="AR193" s="144" t="s">
        <v>82</v>
      </c>
      <c r="AT193" s="152" t="s">
        <v>73</v>
      </c>
      <c r="AU193" s="152" t="s">
        <v>74</v>
      </c>
      <c r="AY193" s="144" t="s">
        <v>126</v>
      </c>
      <c r="BK193" s="153">
        <f>BK194</f>
        <v>0</v>
      </c>
    </row>
    <row r="194" spans="1:65" s="2" customFormat="1" ht="21.75" customHeight="1" x14ac:dyDescent="0.2">
      <c r="A194" s="246"/>
      <c r="B194" s="247"/>
      <c r="C194" s="232" t="s">
        <v>362</v>
      </c>
      <c r="D194" s="232" t="s">
        <v>128</v>
      </c>
      <c r="E194" s="233" t="s">
        <v>642</v>
      </c>
      <c r="F194" s="234" t="s">
        <v>643</v>
      </c>
      <c r="G194" s="235" t="s">
        <v>218</v>
      </c>
      <c r="H194" s="236">
        <v>53.042000000000002</v>
      </c>
      <c r="I194" s="158"/>
      <c r="J194" s="238">
        <f>ROUND(I194*H194,2)</f>
        <v>0</v>
      </c>
      <c r="K194" s="315"/>
      <c r="L194" s="247"/>
      <c r="M194" s="316" t="s">
        <v>1</v>
      </c>
      <c r="N194" s="317" t="s">
        <v>39</v>
      </c>
      <c r="O194" s="318"/>
      <c r="P194" s="319">
        <f>O194*H194</f>
        <v>0</v>
      </c>
      <c r="Q194" s="319">
        <v>0</v>
      </c>
      <c r="R194" s="319">
        <f>Q194*H194</f>
        <v>0</v>
      </c>
      <c r="S194" s="319">
        <v>0</v>
      </c>
      <c r="T194" s="320">
        <f>S194*H194</f>
        <v>0</v>
      </c>
      <c r="U194" s="246"/>
      <c r="V194" s="246"/>
      <c r="W194" s="246"/>
      <c r="X194" s="246"/>
      <c r="Y194" s="246"/>
      <c r="Z194" s="246"/>
      <c r="AA194" s="246"/>
      <c r="AB194" s="246"/>
      <c r="AC194" s="27"/>
      <c r="AD194" s="27"/>
      <c r="AE194" s="27"/>
      <c r="AR194" s="160" t="s">
        <v>132</v>
      </c>
      <c r="AT194" s="160" t="s">
        <v>128</v>
      </c>
      <c r="AU194" s="160" t="s">
        <v>82</v>
      </c>
      <c r="AY194" s="14" t="s">
        <v>126</v>
      </c>
      <c r="BE194" s="161">
        <f>IF(N194="základní",J194,0)</f>
        <v>0</v>
      </c>
      <c r="BF194" s="161">
        <f>IF(N194="snížená",J194,0)</f>
        <v>0</v>
      </c>
      <c r="BG194" s="161">
        <f>IF(N194="zákl. přenesená",J194,0)</f>
        <v>0</v>
      </c>
      <c r="BH194" s="161">
        <f>IF(N194="sníž. přenesená",J194,0)</f>
        <v>0</v>
      </c>
      <c r="BI194" s="161">
        <f>IF(N194="nulová",J194,0)</f>
        <v>0</v>
      </c>
      <c r="BJ194" s="14" t="s">
        <v>82</v>
      </c>
      <c r="BK194" s="161">
        <f>ROUND(I194*H194,2)</f>
        <v>0</v>
      </c>
      <c r="BL194" s="14" t="s">
        <v>132</v>
      </c>
      <c r="BM194" s="160" t="s">
        <v>644</v>
      </c>
    </row>
    <row r="195" spans="1:65" s="12" customFormat="1" ht="25.9" customHeight="1" x14ac:dyDescent="0.2">
      <c r="A195" s="306"/>
      <c r="B195" s="307"/>
      <c r="C195" s="306"/>
      <c r="D195" s="308" t="s">
        <v>73</v>
      </c>
      <c r="E195" s="309" t="s">
        <v>645</v>
      </c>
      <c r="F195" s="309" t="s">
        <v>646</v>
      </c>
      <c r="G195" s="306"/>
      <c r="H195" s="306"/>
      <c r="I195" s="146"/>
      <c r="J195" s="310">
        <f>BK195</f>
        <v>0</v>
      </c>
      <c r="K195" s="306"/>
      <c r="L195" s="307"/>
      <c r="M195" s="311"/>
      <c r="N195" s="312"/>
      <c r="O195" s="312"/>
      <c r="P195" s="313">
        <f>P196</f>
        <v>0</v>
      </c>
      <c r="Q195" s="312"/>
      <c r="R195" s="313">
        <f>R196</f>
        <v>0</v>
      </c>
      <c r="S195" s="312"/>
      <c r="T195" s="314">
        <f>T196</f>
        <v>0</v>
      </c>
      <c r="U195" s="306"/>
      <c r="V195" s="306"/>
      <c r="W195" s="306"/>
      <c r="X195" s="306"/>
      <c r="Y195" s="306"/>
      <c r="Z195" s="306"/>
      <c r="AA195" s="306"/>
      <c r="AB195" s="306"/>
      <c r="AR195" s="144" t="s">
        <v>84</v>
      </c>
      <c r="AT195" s="152" t="s">
        <v>73</v>
      </c>
      <c r="AU195" s="152" t="s">
        <v>74</v>
      </c>
      <c r="AY195" s="144" t="s">
        <v>126</v>
      </c>
      <c r="BK195" s="153">
        <f>BK196</f>
        <v>0</v>
      </c>
    </row>
    <row r="196" spans="1:65" s="2" customFormat="1" ht="16.5" customHeight="1" x14ac:dyDescent="0.2">
      <c r="A196" s="246"/>
      <c r="B196" s="247"/>
      <c r="C196" s="232" t="s">
        <v>358</v>
      </c>
      <c r="D196" s="232" t="s">
        <v>128</v>
      </c>
      <c r="E196" s="233" t="s">
        <v>647</v>
      </c>
      <c r="F196" s="234" t="s">
        <v>648</v>
      </c>
      <c r="G196" s="235" t="s">
        <v>182</v>
      </c>
      <c r="H196" s="236">
        <v>17</v>
      </c>
      <c r="I196" s="158"/>
      <c r="J196" s="238">
        <f>ROUND(I196*H196,2)</f>
        <v>0</v>
      </c>
      <c r="K196" s="315"/>
      <c r="L196" s="247"/>
      <c r="M196" s="316" t="s">
        <v>1</v>
      </c>
      <c r="N196" s="317" t="s">
        <v>39</v>
      </c>
      <c r="O196" s="318"/>
      <c r="P196" s="319">
        <f>O196*H196</f>
        <v>0</v>
      </c>
      <c r="Q196" s="319">
        <v>0</v>
      </c>
      <c r="R196" s="319">
        <f>Q196*H196</f>
        <v>0</v>
      </c>
      <c r="S196" s="319">
        <v>0</v>
      </c>
      <c r="T196" s="320">
        <f>S196*H196</f>
        <v>0</v>
      </c>
      <c r="U196" s="246"/>
      <c r="V196" s="246"/>
      <c r="W196" s="246"/>
      <c r="X196" s="246"/>
      <c r="Y196" s="246"/>
      <c r="Z196" s="246"/>
      <c r="AA196" s="246"/>
      <c r="AB196" s="246"/>
      <c r="AC196" s="27"/>
      <c r="AD196" s="27"/>
      <c r="AE196" s="27"/>
      <c r="AR196" s="160" t="s">
        <v>192</v>
      </c>
      <c r="AT196" s="160" t="s">
        <v>128</v>
      </c>
      <c r="AU196" s="160" t="s">
        <v>82</v>
      </c>
      <c r="AY196" s="14" t="s">
        <v>126</v>
      </c>
      <c r="BE196" s="161">
        <f>IF(N196="základní",J196,0)</f>
        <v>0</v>
      </c>
      <c r="BF196" s="161">
        <f>IF(N196="snížená",J196,0)</f>
        <v>0</v>
      </c>
      <c r="BG196" s="161">
        <f>IF(N196="zákl. přenesená",J196,0)</f>
        <v>0</v>
      </c>
      <c r="BH196" s="161">
        <f>IF(N196="sníž. přenesená",J196,0)</f>
        <v>0</v>
      </c>
      <c r="BI196" s="161">
        <f>IF(N196="nulová",J196,0)</f>
        <v>0</v>
      </c>
      <c r="BJ196" s="14" t="s">
        <v>82</v>
      </c>
      <c r="BK196" s="161">
        <f>ROUND(I196*H196,2)</f>
        <v>0</v>
      </c>
      <c r="BL196" s="14" t="s">
        <v>192</v>
      </c>
      <c r="BM196" s="160" t="s">
        <v>649</v>
      </c>
    </row>
    <row r="197" spans="1:65" s="12" customFormat="1" ht="25.9" customHeight="1" x14ac:dyDescent="0.2">
      <c r="A197" s="306"/>
      <c r="B197" s="307"/>
      <c r="C197" s="306"/>
      <c r="D197" s="308" t="s">
        <v>73</v>
      </c>
      <c r="E197" s="309" t="s">
        <v>650</v>
      </c>
      <c r="F197" s="309" t="s">
        <v>651</v>
      </c>
      <c r="G197" s="306"/>
      <c r="H197" s="306"/>
      <c r="I197" s="146"/>
      <c r="J197" s="310">
        <f>BK197</f>
        <v>0</v>
      </c>
      <c r="K197" s="306"/>
      <c r="L197" s="307"/>
      <c r="M197" s="311"/>
      <c r="N197" s="312"/>
      <c r="O197" s="312"/>
      <c r="P197" s="313">
        <f>SUM(P198:P204)</f>
        <v>0</v>
      </c>
      <c r="Q197" s="312"/>
      <c r="R197" s="313">
        <f>SUM(R198:R204)</f>
        <v>0</v>
      </c>
      <c r="S197" s="312"/>
      <c r="T197" s="314">
        <f>SUM(T198:T204)</f>
        <v>0</v>
      </c>
      <c r="U197" s="306"/>
      <c r="V197" s="306"/>
      <c r="W197" s="306"/>
      <c r="X197" s="306"/>
      <c r="Y197" s="306"/>
      <c r="Z197" s="306"/>
      <c r="AA197" s="306"/>
      <c r="AB197" s="306"/>
      <c r="AR197" s="144" t="s">
        <v>144</v>
      </c>
      <c r="AT197" s="152" t="s">
        <v>73</v>
      </c>
      <c r="AU197" s="152" t="s">
        <v>74</v>
      </c>
      <c r="AY197" s="144" t="s">
        <v>126</v>
      </c>
      <c r="BK197" s="153">
        <f>SUM(BK198:BK204)</f>
        <v>0</v>
      </c>
    </row>
    <row r="198" spans="1:65" s="2" customFormat="1" ht="16.5" customHeight="1" x14ac:dyDescent="0.2">
      <c r="A198" s="246"/>
      <c r="B198" s="247"/>
      <c r="C198" s="232" t="s">
        <v>366</v>
      </c>
      <c r="D198" s="232" t="s">
        <v>128</v>
      </c>
      <c r="E198" s="233" t="s">
        <v>652</v>
      </c>
      <c r="F198" s="234" t="s">
        <v>653</v>
      </c>
      <c r="G198" s="235" t="s">
        <v>654</v>
      </c>
      <c r="H198" s="236">
        <v>1</v>
      </c>
      <c r="I198" s="158"/>
      <c r="J198" s="238">
        <f t="shared" ref="J198:J204" si="40">ROUND(I198*H198,2)</f>
        <v>0</v>
      </c>
      <c r="K198" s="315"/>
      <c r="L198" s="247"/>
      <c r="M198" s="316" t="s">
        <v>1</v>
      </c>
      <c r="N198" s="317" t="s">
        <v>39</v>
      </c>
      <c r="O198" s="318"/>
      <c r="P198" s="319">
        <f t="shared" ref="P198:P204" si="41">O198*H198</f>
        <v>0</v>
      </c>
      <c r="Q198" s="319">
        <v>0</v>
      </c>
      <c r="R198" s="319">
        <f t="shared" ref="R198:R204" si="42">Q198*H198</f>
        <v>0</v>
      </c>
      <c r="S198" s="319">
        <v>0</v>
      </c>
      <c r="T198" s="320">
        <f t="shared" ref="T198:T204" si="43">S198*H198</f>
        <v>0</v>
      </c>
      <c r="U198" s="246"/>
      <c r="V198" s="246"/>
      <c r="W198" s="246"/>
      <c r="X198" s="246"/>
      <c r="Y198" s="246"/>
      <c r="Z198" s="246"/>
      <c r="AA198" s="246"/>
      <c r="AB198" s="246"/>
      <c r="AC198" s="27"/>
      <c r="AD198" s="27"/>
      <c r="AE198" s="27"/>
      <c r="AR198" s="160" t="s">
        <v>132</v>
      </c>
      <c r="AT198" s="160" t="s">
        <v>128</v>
      </c>
      <c r="AU198" s="160" t="s">
        <v>82</v>
      </c>
      <c r="AY198" s="14" t="s">
        <v>126</v>
      </c>
      <c r="BE198" s="161">
        <f t="shared" ref="BE198:BE204" si="44">IF(N198="základní",J198,0)</f>
        <v>0</v>
      </c>
      <c r="BF198" s="161">
        <f t="shared" ref="BF198:BF204" si="45">IF(N198="snížená",J198,0)</f>
        <v>0</v>
      </c>
      <c r="BG198" s="161">
        <f t="shared" ref="BG198:BG204" si="46">IF(N198="zákl. přenesená",J198,0)</f>
        <v>0</v>
      </c>
      <c r="BH198" s="161">
        <f t="shared" ref="BH198:BH204" si="47">IF(N198="sníž. přenesená",J198,0)</f>
        <v>0</v>
      </c>
      <c r="BI198" s="161">
        <f t="shared" ref="BI198:BI204" si="48">IF(N198="nulová",J198,0)</f>
        <v>0</v>
      </c>
      <c r="BJ198" s="14" t="s">
        <v>82</v>
      </c>
      <c r="BK198" s="161">
        <f t="shared" ref="BK198:BK204" si="49">ROUND(I198*H198,2)</f>
        <v>0</v>
      </c>
      <c r="BL198" s="14" t="s">
        <v>132</v>
      </c>
      <c r="BM198" s="160" t="s">
        <v>655</v>
      </c>
    </row>
    <row r="199" spans="1:65" s="2" customFormat="1" ht="16.5" customHeight="1" x14ac:dyDescent="0.2">
      <c r="A199" s="246"/>
      <c r="B199" s="247"/>
      <c r="C199" s="232" t="s">
        <v>370</v>
      </c>
      <c r="D199" s="232" t="s">
        <v>128</v>
      </c>
      <c r="E199" s="233" t="s">
        <v>656</v>
      </c>
      <c r="F199" s="234" t="s">
        <v>657</v>
      </c>
      <c r="G199" s="235" t="s">
        <v>654</v>
      </c>
      <c r="H199" s="236">
        <v>1</v>
      </c>
      <c r="I199" s="158"/>
      <c r="J199" s="238">
        <f t="shared" si="40"/>
        <v>0</v>
      </c>
      <c r="K199" s="315"/>
      <c r="L199" s="247"/>
      <c r="M199" s="316" t="s">
        <v>1</v>
      </c>
      <c r="N199" s="317" t="s">
        <v>39</v>
      </c>
      <c r="O199" s="318"/>
      <c r="P199" s="319">
        <f t="shared" si="41"/>
        <v>0</v>
      </c>
      <c r="Q199" s="319">
        <v>0</v>
      </c>
      <c r="R199" s="319">
        <f t="shared" si="42"/>
        <v>0</v>
      </c>
      <c r="S199" s="319">
        <v>0</v>
      </c>
      <c r="T199" s="320">
        <f t="shared" si="43"/>
        <v>0</v>
      </c>
      <c r="U199" s="246"/>
      <c r="V199" s="246"/>
      <c r="W199" s="246"/>
      <c r="X199" s="246"/>
      <c r="Y199" s="246"/>
      <c r="Z199" s="246"/>
      <c r="AA199" s="246"/>
      <c r="AB199" s="246"/>
      <c r="AC199" s="27"/>
      <c r="AD199" s="27"/>
      <c r="AE199" s="27"/>
      <c r="AR199" s="160" t="s">
        <v>132</v>
      </c>
      <c r="AT199" s="160" t="s">
        <v>128</v>
      </c>
      <c r="AU199" s="160" t="s">
        <v>82</v>
      </c>
      <c r="AY199" s="14" t="s">
        <v>126</v>
      </c>
      <c r="BE199" s="161">
        <f t="shared" si="44"/>
        <v>0</v>
      </c>
      <c r="BF199" s="161">
        <f t="shared" si="45"/>
        <v>0</v>
      </c>
      <c r="BG199" s="161">
        <f t="shared" si="46"/>
        <v>0</v>
      </c>
      <c r="BH199" s="161">
        <f t="shared" si="47"/>
        <v>0</v>
      </c>
      <c r="BI199" s="161">
        <f t="shared" si="48"/>
        <v>0</v>
      </c>
      <c r="BJ199" s="14" t="s">
        <v>82</v>
      </c>
      <c r="BK199" s="161">
        <f t="shared" si="49"/>
        <v>0</v>
      </c>
      <c r="BL199" s="14" t="s">
        <v>132</v>
      </c>
      <c r="BM199" s="160" t="s">
        <v>658</v>
      </c>
    </row>
    <row r="200" spans="1:65" s="2" customFormat="1" ht="16.5" customHeight="1" x14ac:dyDescent="0.2">
      <c r="A200" s="246"/>
      <c r="B200" s="247"/>
      <c r="C200" s="232" t="s">
        <v>374</v>
      </c>
      <c r="D200" s="232" t="s">
        <v>128</v>
      </c>
      <c r="E200" s="233" t="s">
        <v>659</v>
      </c>
      <c r="F200" s="234" t="s">
        <v>660</v>
      </c>
      <c r="G200" s="235" t="s">
        <v>654</v>
      </c>
      <c r="H200" s="236">
        <v>1</v>
      </c>
      <c r="I200" s="158"/>
      <c r="J200" s="238">
        <f t="shared" si="40"/>
        <v>0</v>
      </c>
      <c r="K200" s="315"/>
      <c r="L200" s="247"/>
      <c r="M200" s="316" t="s">
        <v>1</v>
      </c>
      <c r="N200" s="317" t="s">
        <v>39</v>
      </c>
      <c r="O200" s="318"/>
      <c r="P200" s="319">
        <f t="shared" si="41"/>
        <v>0</v>
      </c>
      <c r="Q200" s="319">
        <v>0</v>
      </c>
      <c r="R200" s="319">
        <f t="shared" si="42"/>
        <v>0</v>
      </c>
      <c r="S200" s="319">
        <v>0</v>
      </c>
      <c r="T200" s="320">
        <f t="shared" si="43"/>
        <v>0</v>
      </c>
      <c r="U200" s="246"/>
      <c r="V200" s="246"/>
      <c r="W200" s="246"/>
      <c r="X200" s="246"/>
      <c r="Y200" s="246"/>
      <c r="Z200" s="246"/>
      <c r="AA200" s="246"/>
      <c r="AB200" s="246"/>
      <c r="AC200" s="27"/>
      <c r="AD200" s="27"/>
      <c r="AE200" s="27"/>
      <c r="AR200" s="160" t="s">
        <v>132</v>
      </c>
      <c r="AT200" s="160" t="s">
        <v>128</v>
      </c>
      <c r="AU200" s="160" t="s">
        <v>82</v>
      </c>
      <c r="AY200" s="14" t="s">
        <v>126</v>
      </c>
      <c r="BE200" s="161">
        <f t="shared" si="44"/>
        <v>0</v>
      </c>
      <c r="BF200" s="161">
        <f t="shared" si="45"/>
        <v>0</v>
      </c>
      <c r="BG200" s="161">
        <f t="shared" si="46"/>
        <v>0</v>
      </c>
      <c r="BH200" s="161">
        <f t="shared" si="47"/>
        <v>0</v>
      </c>
      <c r="BI200" s="161">
        <f t="shared" si="48"/>
        <v>0</v>
      </c>
      <c r="BJ200" s="14" t="s">
        <v>82</v>
      </c>
      <c r="BK200" s="161">
        <f t="shared" si="49"/>
        <v>0</v>
      </c>
      <c r="BL200" s="14" t="s">
        <v>132</v>
      </c>
      <c r="BM200" s="160" t="s">
        <v>661</v>
      </c>
    </row>
    <row r="201" spans="1:65" s="2" customFormat="1" ht="16.5" customHeight="1" x14ac:dyDescent="0.2">
      <c r="A201" s="246"/>
      <c r="B201" s="247"/>
      <c r="C201" s="232" t="s">
        <v>378</v>
      </c>
      <c r="D201" s="232" t="s">
        <v>128</v>
      </c>
      <c r="E201" s="233" t="s">
        <v>662</v>
      </c>
      <c r="F201" s="234" t="s">
        <v>663</v>
      </c>
      <c r="G201" s="235" t="s">
        <v>654</v>
      </c>
      <c r="H201" s="236">
        <v>1</v>
      </c>
      <c r="I201" s="158"/>
      <c r="J201" s="238">
        <f t="shared" si="40"/>
        <v>0</v>
      </c>
      <c r="K201" s="315"/>
      <c r="L201" s="247"/>
      <c r="M201" s="316" t="s">
        <v>1</v>
      </c>
      <c r="N201" s="317" t="s">
        <v>39</v>
      </c>
      <c r="O201" s="318"/>
      <c r="P201" s="319">
        <f t="shared" si="41"/>
        <v>0</v>
      </c>
      <c r="Q201" s="319">
        <v>0</v>
      </c>
      <c r="R201" s="319">
        <f t="shared" si="42"/>
        <v>0</v>
      </c>
      <c r="S201" s="319">
        <v>0</v>
      </c>
      <c r="T201" s="320">
        <f t="shared" si="43"/>
        <v>0</v>
      </c>
      <c r="U201" s="246"/>
      <c r="V201" s="246"/>
      <c r="W201" s="246"/>
      <c r="X201" s="246"/>
      <c r="Y201" s="246"/>
      <c r="Z201" s="246"/>
      <c r="AA201" s="246"/>
      <c r="AB201" s="246"/>
      <c r="AC201" s="27"/>
      <c r="AD201" s="27"/>
      <c r="AE201" s="27"/>
      <c r="AR201" s="160" t="s">
        <v>132</v>
      </c>
      <c r="AT201" s="160" t="s">
        <v>128</v>
      </c>
      <c r="AU201" s="160" t="s">
        <v>82</v>
      </c>
      <c r="AY201" s="14" t="s">
        <v>126</v>
      </c>
      <c r="BE201" s="161">
        <f t="shared" si="44"/>
        <v>0</v>
      </c>
      <c r="BF201" s="161">
        <f t="shared" si="45"/>
        <v>0</v>
      </c>
      <c r="BG201" s="161">
        <f t="shared" si="46"/>
        <v>0</v>
      </c>
      <c r="BH201" s="161">
        <f t="shared" si="47"/>
        <v>0</v>
      </c>
      <c r="BI201" s="161">
        <f t="shared" si="48"/>
        <v>0</v>
      </c>
      <c r="BJ201" s="14" t="s">
        <v>82</v>
      </c>
      <c r="BK201" s="161">
        <f t="shared" si="49"/>
        <v>0</v>
      </c>
      <c r="BL201" s="14" t="s">
        <v>132</v>
      </c>
      <c r="BM201" s="160" t="s">
        <v>664</v>
      </c>
    </row>
    <row r="202" spans="1:65" s="2" customFormat="1" ht="16.5" customHeight="1" x14ac:dyDescent="0.2">
      <c r="A202" s="246"/>
      <c r="B202" s="247"/>
      <c r="C202" s="232" t="s">
        <v>382</v>
      </c>
      <c r="D202" s="232" t="s">
        <v>128</v>
      </c>
      <c r="E202" s="233" t="s">
        <v>665</v>
      </c>
      <c r="F202" s="234" t="s">
        <v>666</v>
      </c>
      <c r="G202" s="235" t="s">
        <v>654</v>
      </c>
      <c r="H202" s="236">
        <v>1</v>
      </c>
      <c r="I202" s="158"/>
      <c r="J202" s="238">
        <f t="shared" si="40"/>
        <v>0</v>
      </c>
      <c r="K202" s="315"/>
      <c r="L202" s="247"/>
      <c r="M202" s="316" t="s">
        <v>1</v>
      </c>
      <c r="N202" s="317" t="s">
        <v>39</v>
      </c>
      <c r="O202" s="318"/>
      <c r="P202" s="319">
        <f t="shared" si="41"/>
        <v>0</v>
      </c>
      <c r="Q202" s="319">
        <v>0</v>
      </c>
      <c r="R202" s="319">
        <f t="shared" si="42"/>
        <v>0</v>
      </c>
      <c r="S202" s="319">
        <v>0</v>
      </c>
      <c r="T202" s="320">
        <f t="shared" si="43"/>
        <v>0</v>
      </c>
      <c r="U202" s="246"/>
      <c r="V202" s="246"/>
      <c r="W202" s="246"/>
      <c r="X202" s="246"/>
      <c r="Y202" s="246"/>
      <c r="Z202" s="246"/>
      <c r="AA202" s="246"/>
      <c r="AB202" s="246"/>
      <c r="AC202" s="27"/>
      <c r="AD202" s="27"/>
      <c r="AE202" s="27"/>
      <c r="AR202" s="160" t="s">
        <v>132</v>
      </c>
      <c r="AT202" s="160" t="s">
        <v>128</v>
      </c>
      <c r="AU202" s="160" t="s">
        <v>82</v>
      </c>
      <c r="AY202" s="14" t="s">
        <v>126</v>
      </c>
      <c r="BE202" s="161">
        <f t="shared" si="44"/>
        <v>0</v>
      </c>
      <c r="BF202" s="161">
        <f t="shared" si="45"/>
        <v>0</v>
      </c>
      <c r="BG202" s="161">
        <f t="shared" si="46"/>
        <v>0</v>
      </c>
      <c r="BH202" s="161">
        <f t="shared" si="47"/>
        <v>0</v>
      </c>
      <c r="BI202" s="161">
        <f t="shared" si="48"/>
        <v>0</v>
      </c>
      <c r="BJ202" s="14" t="s">
        <v>82</v>
      </c>
      <c r="BK202" s="161">
        <f t="shared" si="49"/>
        <v>0</v>
      </c>
      <c r="BL202" s="14" t="s">
        <v>132</v>
      </c>
      <c r="BM202" s="160" t="s">
        <v>667</v>
      </c>
    </row>
    <row r="203" spans="1:65" s="2" customFormat="1" ht="16.5" customHeight="1" x14ac:dyDescent="0.2">
      <c r="A203" s="246"/>
      <c r="B203" s="247"/>
      <c r="C203" s="232" t="s">
        <v>386</v>
      </c>
      <c r="D203" s="232" t="s">
        <v>128</v>
      </c>
      <c r="E203" s="233" t="s">
        <v>668</v>
      </c>
      <c r="F203" s="234" t="s">
        <v>669</v>
      </c>
      <c r="G203" s="235" t="s">
        <v>654</v>
      </c>
      <c r="H203" s="236">
        <v>1</v>
      </c>
      <c r="I203" s="158"/>
      <c r="J203" s="238">
        <f t="shared" si="40"/>
        <v>0</v>
      </c>
      <c r="K203" s="315"/>
      <c r="L203" s="247"/>
      <c r="M203" s="316" t="s">
        <v>1</v>
      </c>
      <c r="N203" s="317" t="s">
        <v>39</v>
      </c>
      <c r="O203" s="318"/>
      <c r="P203" s="319">
        <f t="shared" si="41"/>
        <v>0</v>
      </c>
      <c r="Q203" s="319">
        <v>0</v>
      </c>
      <c r="R203" s="319">
        <f t="shared" si="42"/>
        <v>0</v>
      </c>
      <c r="S203" s="319">
        <v>0</v>
      </c>
      <c r="T203" s="320">
        <f t="shared" si="43"/>
        <v>0</v>
      </c>
      <c r="U203" s="246"/>
      <c r="V203" s="246"/>
      <c r="W203" s="246"/>
      <c r="X203" s="246"/>
      <c r="Y203" s="246"/>
      <c r="Z203" s="246"/>
      <c r="AA203" s="246"/>
      <c r="AB203" s="246"/>
      <c r="AC203" s="27"/>
      <c r="AD203" s="27"/>
      <c r="AE203" s="27"/>
      <c r="AR203" s="160" t="s">
        <v>132</v>
      </c>
      <c r="AT203" s="160" t="s">
        <v>128</v>
      </c>
      <c r="AU203" s="160" t="s">
        <v>82</v>
      </c>
      <c r="AY203" s="14" t="s">
        <v>126</v>
      </c>
      <c r="BE203" s="161">
        <f t="shared" si="44"/>
        <v>0</v>
      </c>
      <c r="BF203" s="161">
        <f t="shared" si="45"/>
        <v>0</v>
      </c>
      <c r="BG203" s="161">
        <f t="shared" si="46"/>
        <v>0</v>
      </c>
      <c r="BH203" s="161">
        <f t="shared" si="47"/>
        <v>0</v>
      </c>
      <c r="BI203" s="161">
        <f t="shared" si="48"/>
        <v>0</v>
      </c>
      <c r="BJ203" s="14" t="s">
        <v>82</v>
      </c>
      <c r="BK203" s="161">
        <f t="shared" si="49"/>
        <v>0</v>
      </c>
      <c r="BL203" s="14" t="s">
        <v>132</v>
      </c>
      <c r="BM203" s="160" t="s">
        <v>670</v>
      </c>
    </row>
    <row r="204" spans="1:65" s="2" customFormat="1" ht="16.5" customHeight="1" x14ac:dyDescent="0.2">
      <c r="A204" s="246"/>
      <c r="B204" s="247"/>
      <c r="C204" s="232" t="s">
        <v>391</v>
      </c>
      <c r="D204" s="232" t="s">
        <v>128</v>
      </c>
      <c r="E204" s="233" t="s">
        <v>671</v>
      </c>
      <c r="F204" s="234" t="s">
        <v>672</v>
      </c>
      <c r="G204" s="235" t="s">
        <v>654</v>
      </c>
      <c r="H204" s="236">
        <v>1</v>
      </c>
      <c r="I204" s="158"/>
      <c r="J204" s="238">
        <f t="shared" si="40"/>
        <v>0</v>
      </c>
      <c r="K204" s="315"/>
      <c r="L204" s="247"/>
      <c r="M204" s="321" t="s">
        <v>1</v>
      </c>
      <c r="N204" s="322" t="s">
        <v>39</v>
      </c>
      <c r="O204" s="323"/>
      <c r="P204" s="324">
        <f t="shared" si="41"/>
        <v>0</v>
      </c>
      <c r="Q204" s="324">
        <v>0</v>
      </c>
      <c r="R204" s="324">
        <f t="shared" si="42"/>
        <v>0</v>
      </c>
      <c r="S204" s="324">
        <v>0</v>
      </c>
      <c r="T204" s="325">
        <f t="shared" si="43"/>
        <v>0</v>
      </c>
      <c r="U204" s="246"/>
      <c r="V204" s="246"/>
      <c r="W204" s="246"/>
      <c r="X204" s="246"/>
      <c r="Y204" s="246"/>
      <c r="Z204" s="246"/>
      <c r="AA204" s="246"/>
      <c r="AB204" s="246"/>
      <c r="AC204" s="27"/>
      <c r="AD204" s="27"/>
      <c r="AE204" s="27"/>
      <c r="AR204" s="160" t="s">
        <v>132</v>
      </c>
      <c r="AT204" s="160" t="s">
        <v>128</v>
      </c>
      <c r="AU204" s="160" t="s">
        <v>82</v>
      </c>
      <c r="AY204" s="14" t="s">
        <v>126</v>
      </c>
      <c r="BE204" s="161">
        <f t="shared" si="44"/>
        <v>0</v>
      </c>
      <c r="BF204" s="161">
        <f t="shared" si="45"/>
        <v>0</v>
      </c>
      <c r="BG204" s="161">
        <f t="shared" si="46"/>
        <v>0</v>
      </c>
      <c r="BH204" s="161">
        <f t="shared" si="47"/>
        <v>0</v>
      </c>
      <c r="BI204" s="161">
        <f t="shared" si="48"/>
        <v>0</v>
      </c>
      <c r="BJ204" s="14" t="s">
        <v>82</v>
      </c>
      <c r="BK204" s="161">
        <f t="shared" si="49"/>
        <v>0</v>
      </c>
      <c r="BL204" s="14" t="s">
        <v>132</v>
      </c>
      <c r="BM204" s="160" t="s">
        <v>673</v>
      </c>
    </row>
    <row r="205" spans="1:65" s="2" customFormat="1" ht="7.15" customHeight="1" x14ac:dyDescent="0.2">
      <c r="A205" s="246"/>
      <c r="B205" s="277"/>
      <c r="C205" s="278"/>
      <c r="D205" s="278"/>
      <c r="E205" s="278"/>
      <c r="F205" s="278"/>
      <c r="G205" s="278"/>
      <c r="H205" s="278"/>
      <c r="I205" s="278"/>
      <c r="J205" s="278"/>
      <c r="K205" s="278"/>
      <c r="L205" s="247"/>
      <c r="M205" s="246"/>
      <c r="N205" s="249"/>
      <c r="O205" s="246"/>
      <c r="P205" s="246"/>
      <c r="Q205" s="246"/>
      <c r="R205" s="246"/>
      <c r="S205" s="246"/>
      <c r="T205" s="246"/>
      <c r="U205" s="246"/>
      <c r="V205" s="246"/>
      <c r="W205" s="246"/>
      <c r="X205" s="246"/>
      <c r="Y205" s="246"/>
      <c r="Z205" s="246"/>
      <c r="AA205" s="246"/>
      <c r="AB205" s="246"/>
      <c r="AC205" s="27"/>
      <c r="AD205" s="27"/>
      <c r="AE205" s="27"/>
    </row>
    <row r="206" spans="1:65" x14ac:dyDescent="0.2">
      <c r="A206" s="239"/>
      <c r="B206" s="239"/>
      <c r="C206" s="239"/>
      <c r="D206" s="239"/>
      <c r="E206" s="239"/>
      <c r="F206" s="239"/>
      <c r="G206" s="239"/>
      <c r="H206" s="239"/>
      <c r="I206" s="239"/>
      <c r="J206" s="239"/>
      <c r="K206" s="239"/>
      <c r="L206" s="239"/>
      <c r="M206" s="239"/>
      <c r="N206" s="239"/>
      <c r="O206" s="239"/>
      <c r="P206" s="239"/>
      <c r="Q206" s="239"/>
      <c r="R206" s="239"/>
      <c r="S206" s="239"/>
      <c r="T206" s="239"/>
      <c r="U206" s="239"/>
      <c r="V206" s="239"/>
      <c r="W206" s="239"/>
      <c r="X206" s="239"/>
      <c r="Y206" s="239"/>
      <c r="Z206" s="239"/>
      <c r="AA206" s="239"/>
      <c r="AB206" s="239"/>
    </row>
    <row r="207" spans="1:65" x14ac:dyDescent="0.2">
      <c r="A207" s="239"/>
      <c r="B207" s="239"/>
      <c r="C207" s="239"/>
      <c r="D207" s="239"/>
      <c r="E207" s="239"/>
      <c r="F207" s="239"/>
      <c r="G207" s="239"/>
      <c r="H207" s="239"/>
      <c r="I207" s="239"/>
      <c r="J207" s="239"/>
      <c r="K207" s="239"/>
      <c r="L207" s="239"/>
      <c r="M207" s="239"/>
      <c r="N207" s="239"/>
      <c r="O207" s="239"/>
      <c r="P207" s="239"/>
      <c r="Q207" s="239"/>
      <c r="R207" s="239"/>
      <c r="S207" s="239"/>
      <c r="T207" s="239"/>
      <c r="U207" s="239"/>
      <c r="V207" s="239"/>
      <c r="W207" s="239"/>
      <c r="X207" s="239"/>
      <c r="Y207" s="239"/>
      <c r="Z207" s="239"/>
      <c r="AA207" s="239"/>
      <c r="AB207" s="239"/>
    </row>
    <row r="208" spans="1:65" x14ac:dyDescent="0.2">
      <c r="A208" s="239"/>
      <c r="B208" s="239"/>
      <c r="C208" s="239"/>
      <c r="D208" s="239"/>
      <c r="E208" s="239"/>
      <c r="F208" s="239"/>
      <c r="G208" s="239"/>
      <c r="H208" s="239"/>
      <c r="I208" s="239"/>
      <c r="J208" s="239"/>
      <c r="K208" s="239"/>
      <c r="L208" s="239"/>
      <c r="M208" s="239"/>
      <c r="N208" s="239"/>
      <c r="O208" s="239"/>
      <c r="P208" s="239"/>
      <c r="Q208" s="239"/>
      <c r="R208" s="239"/>
      <c r="S208" s="239"/>
      <c r="T208" s="239"/>
      <c r="U208" s="239"/>
      <c r="V208" s="239"/>
      <c r="W208" s="239"/>
      <c r="X208" s="239"/>
      <c r="Y208" s="239"/>
      <c r="Z208" s="239"/>
      <c r="AA208" s="239"/>
      <c r="AB208" s="239"/>
    </row>
    <row r="209" spans="1:28" x14ac:dyDescent="0.2">
      <c r="A209" s="239"/>
      <c r="B209" s="239"/>
      <c r="C209" s="239"/>
      <c r="D209" s="239"/>
      <c r="E209" s="239"/>
      <c r="F209" s="239"/>
      <c r="G209" s="239"/>
      <c r="H209" s="239"/>
      <c r="I209" s="239"/>
      <c r="J209" s="239"/>
      <c r="K209" s="239"/>
      <c r="L209" s="239"/>
      <c r="M209" s="239"/>
      <c r="N209" s="239"/>
      <c r="O209" s="239"/>
      <c r="P209" s="239"/>
      <c r="Q209" s="239"/>
      <c r="R209" s="239"/>
      <c r="S209" s="239"/>
      <c r="T209" s="239"/>
      <c r="U209" s="239"/>
      <c r="V209" s="239"/>
      <c r="W209" s="239"/>
      <c r="X209" s="239"/>
      <c r="Y209" s="239"/>
      <c r="Z209" s="239"/>
      <c r="AA209" s="239"/>
      <c r="AB209" s="239"/>
    </row>
    <row r="210" spans="1:28" x14ac:dyDescent="0.2">
      <c r="A210" s="239"/>
      <c r="B210" s="239"/>
      <c r="C210" s="239"/>
      <c r="D210" s="239"/>
      <c r="E210" s="239"/>
      <c r="F210" s="239"/>
      <c r="G210" s="239"/>
      <c r="H210" s="239"/>
      <c r="I210" s="239"/>
      <c r="J210" s="239"/>
      <c r="K210" s="239"/>
      <c r="L210" s="239"/>
      <c r="M210" s="239"/>
      <c r="N210" s="239"/>
      <c r="O210" s="239"/>
      <c r="P210" s="239"/>
      <c r="Q210" s="239"/>
      <c r="R210" s="239"/>
      <c r="S210" s="239"/>
      <c r="T210" s="239"/>
      <c r="U210" s="239"/>
      <c r="V210" s="239"/>
      <c r="W210" s="239"/>
      <c r="X210" s="239"/>
      <c r="Y210" s="239"/>
      <c r="Z210" s="239"/>
      <c r="AA210" s="239"/>
      <c r="AB210" s="239"/>
    </row>
    <row r="211" spans="1:28" x14ac:dyDescent="0.2">
      <c r="A211" s="239"/>
      <c r="B211" s="239"/>
      <c r="C211" s="239"/>
      <c r="D211" s="239"/>
      <c r="E211" s="239"/>
      <c r="F211" s="239"/>
      <c r="G211" s="239"/>
      <c r="H211" s="239"/>
      <c r="I211" s="239"/>
      <c r="J211" s="239"/>
      <c r="K211" s="239"/>
      <c r="L211" s="239"/>
      <c r="M211" s="239"/>
      <c r="N211" s="239"/>
      <c r="O211" s="239"/>
      <c r="P211" s="239"/>
      <c r="Q211" s="239"/>
      <c r="R211" s="239"/>
      <c r="S211" s="239"/>
      <c r="T211" s="239"/>
      <c r="U211" s="239"/>
      <c r="V211" s="239"/>
      <c r="W211" s="239"/>
      <c r="X211" s="239"/>
      <c r="Y211" s="239"/>
      <c r="Z211" s="239"/>
      <c r="AA211" s="239"/>
      <c r="AB211" s="239"/>
    </row>
    <row r="212" spans="1:28" x14ac:dyDescent="0.2">
      <c r="A212" s="239"/>
      <c r="B212" s="239"/>
      <c r="C212" s="239"/>
      <c r="D212" s="239"/>
      <c r="E212" s="239"/>
      <c r="F212" s="239"/>
      <c r="G212" s="239"/>
      <c r="H212" s="239"/>
      <c r="I212" s="239"/>
      <c r="J212" s="239"/>
      <c r="K212" s="239"/>
      <c r="L212" s="239"/>
      <c r="M212" s="239"/>
      <c r="N212" s="239"/>
      <c r="O212" s="239"/>
      <c r="P212" s="239"/>
      <c r="Q212" s="239"/>
      <c r="R212" s="239"/>
      <c r="S212" s="239"/>
      <c r="T212" s="239"/>
      <c r="U212" s="239"/>
      <c r="V212" s="239"/>
      <c r="W212" s="239"/>
      <c r="X212" s="239"/>
      <c r="Y212" s="239"/>
      <c r="Z212" s="239"/>
      <c r="AA212" s="239"/>
      <c r="AB212" s="239"/>
    </row>
    <row r="213" spans="1:28" x14ac:dyDescent="0.2">
      <c r="A213" s="239"/>
      <c r="B213" s="239"/>
      <c r="C213" s="239"/>
      <c r="D213" s="239"/>
      <c r="E213" s="239"/>
      <c r="F213" s="239"/>
      <c r="G213" s="239"/>
      <c r="H213" s="239"/>
      <c r="I213" s="239"/>
      <c r="J213" s="239"/>
      <c r="K213" s="239"/>
      <c r="L213" s="239"/>
      <c r="M213" s="239"/>
      <c r="N213" s="239"/>
      <c r="O213" s="239"/>
      <c r="P213" s="239"/>
      <c r="Q213" s="239"/>
      <c r="R213" s="239"/>
      <c r="S213" s="239"/>
      <c r="T213" s="239"/>
      <c r="U213" s="239"/>
      <c r="V213" s="239"/>
      <c r="W213" s="239"/>
      <c r="X213" s="239"/>
      <c r="Y213" s="239"/>
      <c r="Z213" s="239"/>
      <c r="AA213" s="239"/>
      <c r="AB213" s="239"/>
    </row>
    <row r="214" spans="1:28" x14ac:dyDescent="0.2">
      <c r="A214" s="239"/>
      <c r="B214" s="239"/>
      <c r="C214" s="239"/>
      <c r="D214" s="239"/>
      <c r="E214" s="239"/>
      <c r="F214" s="239"/>
      <c r="G214" s="239"/>
      <c r="H214" s="239"/>
      <c r="I214" s="239"/>
      <c r="J214" s="239"/>
      <c r="K214" s="239"/>
      <c r="L214" s="239"/>
      <c r="M214" s="239"/>
      <c r="N214" s="239"/>
      <c r="O214" s="239"/>
      <c r="P214" s="239"/>
      <c r="Q214" s="239"/>
      <c r="R214" s="239"/>
      <c r="S214" s="239"/>
      <c r="T214" s="239"/>
      <c r="U214" s="239"/>
      <c r="V214" s="239"/>
      <c r="W214" s="239"/>
      <c r="X214" s="239"/>
      <c r="Y214" s="239"/>
      <c r="Z214" s="239"/>
      <c r="AA214" s="239"/>
      <c r="AB214" s="239"/>
    </row>
    <row r="215" spans="1:28" x14ac:dyDescent="0.2">
      <c r="A215" s="239"/>
      <c r="B215" s="239"/>
      <c r="C215" s="239"/>
      <c r="D215" s="239"/>
      <c r="E215" s="239"/>
      <c r="F215" s="239"/>
      <c r="G215" s="239"/>
      <c r="H215" s="239"/>
      <c r="I215" s="239"/>
      <c r="J215" s="239"/>
      <c r="K215" s="239"/>
      <c r="L215" s="239"/>
      <c r="M215" s="239"/>
      <c r="N215" s="239"/>
      <c r="O215" s="239"/>
      <c r="P215" s="239"/>
      <c r="Q215" s="239"/>
      <c r="R215" s="239"/>
      <c r="S215" s="239"/>
      <c r="T215" s="239"/>
      <c r="U215" s="239"/>
      <c r="V215" s="239"/>
      <c r="W215" s="239"/>
      <c r="X215" s="239"/>
      <c r="Y215" s="239"/>
      <c r="Z215" s="239"/>
      <c r="AA215" s="239"/>
      <c r="AB215" s="239"/>
    </row>
    <row r="216" spans="1:28" x14ac:dyDescent="0.2">
      <c r="A216" s="239"/>
      <c r="B216" s="239"/>
      <c r="C216" s="239"/>
      <c r="D216" s="239"/>
      <c r="E216" s="239"/>
      <c r="F216" s="239"/>
      <c r="G216" s="239"/>
      <c r="H216" s="239"/>
      <c r="I216" s="239"/>
      <c r="J216" s="239"/>
      <c r="K216" s="239"/>
      <c r="L216" s="239"/>
      <c r="M216" s="239"/>
      <c r="N216" s="239"/>
      <c r="O216" s="239"/>
      <c r="P216" s="239"/>
      <c r="Q216" s="239"/>
      <c r="R216" s="239"/>
      <c r="S216" s="239"/>
      <c r="T216" s="239"/>
      <c r="U216" s="239"/>
      <c r="V216" s="239"/>
      <c r="W216" s="239"/>
      <c r="X216" s="239"/>
      <c r="Y216" s="239"/>
      <c r="Z216" s="239"/>
      <c r="AA216" s="239"/>
      <c r="AB216" s="239"/>
    </row>
    <row r="217" spans="1:28" x14ac:dyDescent="0.2">
      <c r="A217" s="239"/>
      <c r="B217" s="239"/>
      <c r="C217" s="239"/>
      <c r="D217" s="239"/>
      <c r="E217" s="239"/>
      <c r="F217" s="239"/>
      <c r="G217" s="239"/>
      <c r="H217" s="239"/>
      <c r="I217" s="239"/>
      <c r="J217" s="239"/>
      <c r="K217" s="239"/>
      <c r="L217" s="239"/>
      <c r="M217" s="239"/>
      <c r="N217" s="239"/>
      <c r="O217" s="239"/>
      <c r="P217" s="239"/>
      <c r="Q217" s="239"/>
      <c r="R217" s="239"/>
      <c r="S217" s="239"/>
      <c r="T217" s="239"/>
      <c r="U217" s="239"/>
      <c r="V217" s="239"/>
      <c r="W217" s="239"/>
      <c r="X217" s="239"/>
      <c r="Y217" s="239"/>
      <c r="Z217" s="239"/>
      <c r="AA217" s="239"/>
      <c r="AB217" s="239"/>
    </row>
    <row r="218" spans="1:28" x14ac:dyDescent="0.2">
      <c r="A218" s="239"/>
      <c r="B218" s="239"/>
      <c r="C218" s="239"/>
      <c r="D218" s="239"/>
      <c r="E218" s="239"/>
      <c r="F218" s="239"/>
      <c r="G218" s="239"/>
      <c r="H218" s="239"/>
      <c r="I218" s="239"/>
      <c r="J218" s="239"/>
      <c r="K218" s="239"/>
      <c r="L218" s="239"/>
      <c r="M218" s="239"/>
      <c r="N218" s="239"/>
      <c r="O218" s="239"/>
      <c r="P218" s="239"/>
      <c r="Q218" s="239"/>
      <c r="R218" s="239"/>
      <c r="S218" s="239"/>
      <c r="T218" s="239"/>
      <c r="U218" s="239"/>
      <c r="V218" s="239"/>
      <c r="W218" s="239"/>
      <c r="X218" s="239"/>
      <c r="Y218" s="239"/>
      <c r="Z218" s="239"/>
      <c r="AA218" s="239"/>
      <c r="AB218" s="239"/>
    </row>
    <row r="219" spans="1:28" x14ac:dyDescent="0.2">
      <c r="A219" s="239"/>
      <c r="B219" s="239"/>
      <c r="C219" s="239"/>
      <c r="D219" s="239"/>
      <c r="E219" s="239"/>
      <c r="F219" s="239"/>
      <c r="G219" s="239"/>
      <c r="H219" s="239"/>
      <c r="I219" s="239"/>
      <c r="J219" s="239"/>
      <c r="K219" s="239"/>
      <c r="L219" s="239"/>
      <c r="M219" s="239"/>
      <c r="N219" s="239"/>
      <c r="O219" s="239"/>
      <c r="P219" s="239"/>
      <c r="Q219" s="239"/>
      <c r="R219" s="239"/>
      <c r="S219" s="239"/>
      <c r="T219" s="239"/>
      <c r="U219" s="239"/>
      <c r="V219" s="239"/>
      <c r="W219" s="239"/>
      <c r="X219" s="239"/>
      <c r="Y219" s="239"/>
      <c r="Z219" s="239"/>
      <c r="AA219" s="239"/>
      <c r="AB219" s="239"/>
    </row>
    <row r="220" spans="1:28" x14ac:dyDescent="0.2">
      <c r="A220" s="239"/>
      <c r="B220" s="239"/>
      <c r="C220" s="239"/>
      <c r="D220" s="239"/>
      <c r="E220" s="239"/>
      <c r="F220" s="239"/>
      <c r="G220" s="239"/>
      <c r="H220" s="239"/>
      <c r="I220" s="239"/>
      <c r="J220" s="239"/>
      <c r="K220" s="239"/>
      <c r="L220" s="239"/>
      <c r="M220" s="239"/>
      <c r="N220" s="239"/>
      <c r="O220" s="239"/>
      <c r="P220" s="239"/>
      <c r="Q220" s="239"/>
      <c r="R220" s="239"/>
      <c r="S220" s="239"/>
      <c r="T220" s="239"/>
      <c r="U220" s="239"/>
      <c r="V220" s="239"/>
      <c r="W220" s="239"/>
      <c r="X220" s="239"/>
      <c r="Y220" s="239"/>
      <c r="Z220" s="239"/>
      <c r="AA220" s="239"/>
      <c r="AB220" s="239"/>
    </row>
    <row r="221" spans="1:28" x14ac:dyDescent="0.2">
      <c r="A221" s="239"/>
      <c r="B221" s="239"/>
      <c r="C221" s="239"/>
      <c r="D221" s="239"/>
      <c r="E221" s="239"/>
      <c r="F221" s="239"/>
      <c r="G221" s="239"/>
      <c r="H221" s="239"/>
      <c r="I221" s="239"/>
      <c r="J221" s="239"/>
      <c r="K221" s="239"/>
      <c r="L221" s="239"/>
      <c r="M221" s="239"/>
      <c r="N221" s="239"/>
      <c r="O221" s="239"/>
      <c r="P221" s="239"/>
      <c r="Q221" s="239"/>
      <c r="R221" s="239"/>
      <c r="S221" s="239"/>
      <c r="T221" s="239"/>
      <c r="U221" s="239"/>
      <c r="V221" s="239"/>
      <c r="W221" s="239"/>
      <c r="X221" s="239"/>
      <c r="Y221" s="239"/>
      <c r="Z221" s="239"/>
      <c r="AA221" s="239"/>
      <c r="AB221" s="239"/>
    </row>
    <row r="222" spans="1:28" x14ac:dyDescent="0.2">
      <c r="A222" s="239"/>
      <c r="B222" s="239"/>
      <c r="C222" s="239"/>
      <c r="D222" s="239"/>
      <c r="E222" s="239"/>
      <c r="F222" s="239"/>
      <c r="G222" s="239"/>
      <c r="H222" s="239"/>
      <c r="I222" s="239"/>
      <c r="J222" s="239"/>
      <c r="K222" s="239"/>
      <c r="L222" s="239"/>
      <c r="M222" s="239"/>
      <c r="N222" s="239"/>
      <c r="O222" s="239"/>
      <c r="P222" s="239"/>
      <c r="Q222" s="239"/>
      <c r="R222" s="239"/>
      <c r="S222" s="239"/>
      <c r="T222" s="239"/>
      <c r="U222" s="239"/>
      <c r="V222" s="239"/>
      <c r="W222" s="239"/>
      <c r="X222" s="239"/>
      <c r="Y222" s="239"/>
      <c r="Z222" s="239"/>
      <c r="AA222" s="239"/>
      <c r="AB222" s="239"/>
    </row>
    <row r="223" spans="1:28" x14ac:dyDescent="0.2">
      <c r="A223" s="239"/>
      <c r="B223" s="239"/>
      <c r="C223" s="239"/>
      <c r="D223" s="239"/>
      <c r="E223" s="239"/>
      <c r="F223" s="239"/>
      <c r="G223" s="239"/>
      <c r="H223" s="239"/>
      <c r="I223" s="239"/>
      <c r="J223" s="239"/>
      <c r="K223" s="239"/>
      <c r="L223" s="239"/>
      <c r="M223" s="239"/>
      <c r="N223" s="239"/>
      <c r="O223" s="239"/>
      <c r="P223" s="239"/>
      <c r="Q223" s="239"/>
      <c r="R223" s="239"/>
      <c r="S223" s="239"/>
      <c r="T223" s="239"/>
      <c r="U223" s="239"/>
      <c r="V223" s="239"/>
      <c r="W223" s="239"/>
      <c r="X223" s="239"/>
      <c r="Y223" s="239"/>
      <c r="Z223" s="239"/>
      <c r="AA223" s="239"/>
      <c r="AB223" s="239"/>
    </row>
    <row r="224" spans="1:28" x14ac:dyDescent="0.2">
      <c r="A224" s="239"/>
      <c r="B224" s="239"/>
      <c r="C224" s="239"/>
      <c r="D224" s="239"/>
      <c r="E224" s="239"/>
      <c r="F224" s="239"/>
      <c r="G224" s="239"/>
      <c r="H224" s="239"/>
      <c r="I224" s="239"/>
      <c r="J224" s="239"/>
      <c r="K224" s="239"/>
      <c r="L224" s="239"/>
      <c r="M224" s="239"/>
      <c r="N224" s="239"/>
      <c r="O224" s="239"/>
      <c r="P224" s="239"/>
      <c r="Q224" s="239"/>
      <c r="R224" s="239"/>
      <c r="S224" s="239"/>
      <c r="T224" s="239"/>
      <c r="U224" s="239"/>
      <c r="V224" s="239"/>
      <c r="W224" s="239"/>
      <c r="X224" s="239"/>
      <c r="Y224" s="239"/>
      <c r="Z224" s="239"/>
      <c r="AA224" s="239"/>
      <c r="AB224" s="239"/>
    </row>
    <row r="225" spans="1:28" x14ac:dyDescent="0.2">
      <c r="A225" s="239"/>
      <c r="B225" s="239"/>
      <c r="C225" s="239"/>
      <c r="D225" s="239"/>
      <c r="E225" s="239"/>
      <c r="F225" s="239"/>
      <c r="G225" s="239"/>
      <c r="H225" s="239"/>
      <c r="I225" s="239"/>
      <c r="J225" s="239"/>
      <c r="K225" s="239"/>
      <c r="L225" s="239"/>
      <c r="M225" s="239"/>
      <c r="N225" s="239"/>
      <c r="O225" s="239"/>
      <c r="P225" s="239"/>
      <c r="Q225" s="239"/>
      <c r="R225" s="239"/>
      <c r="S225" s="239"/>
      <c r="T225" s="239"/>
      <c r="U225" s="239"/>
      <c r="V225" s="239"/>
      <c r="W225" s="239"/>
      <c r="X225" s="239"/>
      <c r="Y225" s="239"/>
      <c r="Z225" s="239"/>
      <c r="AA225" s="239"/>
      <c r="AB225" s="239"/>
    </row>
    <row r="226" spans="1:28" x14ac:dyDescent="0.2">
      <c r="A226" s="239"/>
      <c r="B226" s="239"/>
      <c r="C226" s="239"/>
      <c r="D226" s="239"/>
      <c r="E226" s="239"/>
      <c r="F226" s="239"/>
      <c r="G226" s="239"/>
      <c r="H226" s="239"/>
      <c r="I226" s="239"/>
      <c r="J226" s="239"/>
      <c r="K226" s="239"/>
      <c r="L226" s="239"/>
      <c r="M226" s="239"/>
      <c r="N226" s="239"/>
      <c r="O226" s="239"/>
      <c r="P226" s="239"/>
      <c r="Q226" s="239"/>
      <c r="R226" s="239"/>
      <c r="S226" s="239"/>
      <c r="T226" s="239"/>
      <c r="U226" s="239"/>
      <c r="V226" s="239"/>
      <c r="W226" s="239"/>
      <c r="X226" s="239"/>
      <c r="Y226" s="239"/>
      <c r="Z226" s="239"/>
      <c r="AA226" s="239"/>
      <c r="AB226" s="239"/>
    </row>
    <row r="227" spans="1:28" x14ac:dyDescent="0.2">
      <c r="A227" s="239"/>
      <c r="B227" s="239"/>
      <c r="C227" s="239"/>
      <c r="D227" s="239"/>
      <c r="E227" s="239"/>
      <c r="F227" s="239"/>
      <c r="G227" s="239"/>
      <c r="H227" s="239"/>
      <c r="I227" s="239"/>
      <c r="J227" s="239"/>
      <c r="K227" s="239"/>
      <c r="L227" s="239"/>
      <c r="M227" s="239"/>
      <c r="N227" s="239"/>
      <c r="O227" s="239"/>
      <c r="P227" s="239"/>
      <c r="Q227" s="239"/>
      <c r="R227" s="239"/>
      <c r="S227" s="239"/>
      <c r="T227" s="239"/>
      <c r="U227" s="239"/>
      <c r="V227" s="239"/>
      <c r="W227" s="239"/>
      <c r="X227" s="239"/>
      <c r="Y227" s="239"/>
      <c r="Z227" s="239"/>
      <c r="AA227" s="239"/>
      <c r="AB227" s="239"/>
    </row>
    <row r="228" spans="1:28" x14ac:dyDescent="0.2">
      <c r="A228" s="239"/>
      <c r="B228" s="239"/>
      <c r="C228" s="239"/>
      <c r="D228" s="239"/>
      <c r="E228" s="239"/>
      <c r="F228" s="239"/>
      <c r="G228" s="239"/>
      <c r="H228" s="239"/>
      <c r="I228" s="239"/>
      <c r="J228" s="239"/>
      <c r="K228" s="239"/>
      <c r="L228" s="239"/>
      <c r="M228" s="239"/>
      <c r="N228" s="239"/>
      <c r="O228" s="239"/>
      <c r="P228" s="239"/>
      <c r="Q228" s="239"/>
      <c r="R228" s="239"/>
      <c r="S228" s="239"/>
      <c r="T228" s="239"/>
      <c r="U228" s="239"/>
      <c r="V228" s="239"/>
      <c r="W228" s="239"/>
      <c r="X228" s="239"/>
      <c r="Y228" s="239"/>
      <c r="Z228" s="239"/>
      <c r="AA228" s="239"/>
      <c r="AB228" s="239"/>
    </row>
    <row r="229" spans="1:28" x14ac:dyDescent="0.2">
      <c r="A229" s="239"/>
      <c r="B229" s="239"/>
      <c r="C229" s="239"/>
      <c r="D229" s="239"/>
      <c r="E229" s="239"/>
      <c r="F229" s="239"/>
      <c r="G229" s="239"/>
      <c r="H229" s="239"/>
      <c r="I229" s="239"/>
      <c r="J229" s="239"/>
      <c r="K229" s="239"/>
      <c r="L229" s="239"/>
      <c r="M229" s="239"/>
      <c r="N229" s="239"/>
      <c r="O229" s="239"/>
      <c r="P229" s="239"/>
      <c r="Q229" s="239"/>
      <c r="R229" s="239"/>
      <c r="S229" s="239"/>
      <c r="T229" s="239"/>
      <c r="U229" s="239"/>
      <c r="V229" s="239"/>
      <c r="W229" s="239"/>
      <c r="X229" s="239"/>
      <c r="Y229" s="239"/>
      <c r="Z229" s="239"/>
      <c r="AA229" s="239"/>
      <c r="AB229" s="239"/>
    </row>
    <row r="230" spans="1:28" x14ac:dyDescent="0.2">
      <c r="A230" s="239"/>
      <c r="B230" s="239"/>
      <c r="C230" s="239"/>
      <c r="D230" s="239"/>
      <c r="E230" s="239"/>
      <c r="F230" s="239"/>
      <c r="G230" s="239"/>
      <c r="H230" s="239"/>
      <c r="I230" s="239"/>
      <c r="J230" s="239"/>
      <c r="K230" s="239"/>
      <c r="L230" s="239"/>
      <c r="M230" s="239"/>
      <c r="N230" s="239"/>
      <c r="O230" s="239"/>
      <c r="P230" s="239"/>
      <c r="Q230" s="239"/>
      <c r="R230" s="239"/>
      <c r="S230" s="239"/>
      <c r="T230" s="239"/>
      <c r="U230" s="239"/>
      <c r="V230" s="239"/>
      <c r="W230" s="239"/>
      <c r="X230" s="239"/>
      <c r="Y230" s="239"/>
      <c r="Z230" s="239"/>
      <c r="AA230" s="239"/>
      <c r="AB230" s="239"/>
    </row>
    <row r="231" spans="1:28" x14ac:dyDescent="0.2">
      <c r="A231" s="239"/>
      <c r="B231" s="239"/>
      <c r="C231" s="239"/>
      <c r="D231" s="239"/>
      <c r="E231" s="239"/>
      <c r="F231" s="239"/>
      <c r="G231" s="239"/>
      <c r="H231" s="239"/>
      <c r="I231" s="239"/>
      <c r="J231" s="239"/>
      <c r="K231" s="239"/>
      <c r="L231" s="239"/>
      <c r="M231" s="239"/>
      <c r="N231" s="239"/>
      <c r="O231" s="239"/>
      <c r="P231" s="239"/>
      <c r="Q231" s="239"/>
      <c r="R231" s="239"/>
      <c r="S231" s="239"/>
      <c r="T231" s="239"/>
      <c r="U231" s="239"/>
      <c r="V231" s="239"/>
      <c r="W231" s="239"/>
      <c r="X231" s="239"/>
      <c r="Y231" s="239"/>
      <c r="Z231" s="239"/>
      <c r="AA231" s="239"/>
      <c r="AB231" s="239"/>
    </row>
    <row r="232" spans="1:28" x14ac:dyDescent="0.2">
      <c r="A232" s="239"/>
      <c r="B232" s="239"/>
      <c r="C232" s="239"/>
      <c r="D232" s="239"/>
      <c r="E232" s="239"/>
      <c r="F232" s="239"/>
      <c r="G232" s="239"/>
      <c r="H232" s="239"/>
      <c r="I232" s="239"/>
      <c r="J232" s="239"/>
      <c r="K232" s="239"/>
      <c r="L232" s="239"/>
      <c r="M232" s="239"/>
      <c r="N232" s="239"/>
      <c r="O232" s="239"/>
      <c r="P232" s="239"/>
      <c r="Q232" s="239"/>
      <c r="R232" s="239"/>
      <c r="S232" s="239"/>
      <c r="T232" s="239"/>
      <c r="U232" s="239"/>
      <c r="V232" s="239"/>
      <c r="W232" s="239"/>
      <c r="X232" s="239"/>
      <c r="Y232" s="239"/>
      <c r="Z232" s="239"/>
      <c r="AA232" s="239"/>
      <c r="AB232" s="239"/>
    </row>
    <row r="233" spans="1:28" x14ac:dyDescent="0.2">
      <c r="A233" s="239"/>
      <c r="B233" s="239"/>
      <c r="C233" s="239"/>
      <c r="D233" s="239"/>
      <c r="E233" s="239"/>
      <c r="F233" s="239"/>
      <c r="G233" s="239"/>
      <c r="H233" s="239"/>
      <c r="I233" s="239"/>
      <c r="J233" s="239"/>
      <c r="K233" s="239"/>
      <c r="L233" s="239"/>
      <c r="M233" s="239"/>
      <c r="N233" s="239"/>
      <c r="O233" s="239"/>
      <c r="P233" s="239"/>
      <c r="Q233" s="239"/>
      <c r="R233" s="239"/>
      <c r="S233" s="239"/>
      <c r="T233" s="239"/>
      <c r="U233" s="239"/>
      <c r="V233" s="239"/>
      <c r="W233" s="239"/>
      <c r="X233" s="239"/>
      <c r="Y233" s="239"/>
      <c r="Z233" s="239"/>
      <c r="AA233" s="239"/>
      <c r="AB233" s="239"/>
    </row>
    <row r="234" spans="1:28" x14ac:dyDescent="0.2">
      <c r="A234" s="239"/>
      <c r="B234" s="239"/>
      <c r="C234" s="239"/>
      <c r="D234" s="239"/>
      <c r="E234" s="239"/>
      <c r="F234" s="239"/>
      <c r="G234" s="239"/>
      <c r="H234" s="239"/>
      <c r="I234" s="239"/>
      <c r="J234" s="239"/>
      <c r="K234" s="239"/>
      <c r="L234" s="239"/>
      <c r="M234" s="239"/>
      <c r="N234" s="239"/>
      <c r="O234" s="239"/>
      <c r="P234" s="239"/>
      <c r="Q234" s="239"/>
      <c r="R234" s="239"/>
      <c r="S234" s="239"/>
      <c r="T234" s="239"/>
      <c r="U234" s="239"/>
      <c r="V234" s="239"/>
      <c r="W234" s="239"/>
      <c r="X234" s="239"/>
      <c r="Y234" s="239"/>
      <c r="Z234" s="239"/>
      <c r="AA234" s="239"/>
      <c r="AB234" s="239"/>
    </row>
    <row r="235" spans="1:28" x14ac:dyDescent="0.2">
      <c r="A235" s="239"/>
      <c r="B235" s="239"/>
      <c r="C235" s="239"/>
      <c r="D235" s="239"/>
      <c r="E235" s="239"/>
      <c r="F235" s="239"/>
      <c r="G235" s="239"/>
      <c r="H235" s="239"/>
      <c r="I235" s="239"/>
      <c r="J235" s="239"/>
      <c r="K235" s="239"/>
      <c r="L235" s="239"/>
      <c r="M235" s="239"/>
      <c r="N235" s="239"/>
      <c r="O235" s="239"/>
      <c r="P235" s="239"/>
      <c r="Q235" s="239"/>
      <c r="R235" s="239"/>
      <c r="S235" s="239"/>
      <c r="T235" s="239"/>
      <c r="U235" s="239"/>
      <c r="V235" s="239"/>
      <c r="W235" s="239"/>
      <c r="X235" s="239"/>
      <c r="Y235" s="239"/>
      <c r="Z235" s="239"/>
      <c r="AA235" s="239"/>
      <c r="AB235" s="239"/>
    </row>
    <row r="236" spans="1:28" x14ac:dyDescent="0.2">
      <c r="A236" s="239"/>
      <c r="B236" s="239"/>
      <c r="C236" s="239"/>
      <c r="D236" s="239"/>
      <c r="E236" s="239"/>
      <c r="F236" s="239"/>
      <c r="G236" s="239"/>
      <c r="H236" s="239"/>
      <c r="I236" s="239"/>
      <c r="J236" s="239"/>
      <c r="K236" s="239"/>
      <c r="L236" s="239"/>
      <c r="M236" s="239"/>
      <c r="N236" s="239"/>
      <c r="O236" s="239"/>
      <c r="P236" s="239"/>
      <c r="Q236" s="239"/>
      <c r="R236" s="239"/>
      <c r="S236" s="239"/>
      <c r="T236" s="239"/>
      <c r="U236" s="239"/>
      <c r="V236" s="239"/>
      <c r="W236" s="239"/>
      <c r="X236" s="239"/>
      <c r="Y236" s="239"/>
      <c r="Z236" s="239"/>
      <c r="AA236" s="239"/>
      <c r="AB236" s="239"/>
    </row>
    <row r="237" spans="1:28" x14ac:dyDescent="0.2">
      <c r="A237" s="239"/>
      <c r="B237" s="239"/>
      <c r="C237" s="239"/>
      <c r="D237" s="239"/>
      <c r="E237" s="239"/>
      <c r="F237" s="239"/>
      <c r="G237" s="239"/>
      <c r="H237" s="239"/>
      <c r="I237" s="239"/>
      <c r="J237" s="239"/>
      <c r="K237" s="239"/>
      <c r="L237" s="239"/>
      <c r="M237" s="239"/>
      <c r="N237" s="239"/>
      <c r="O237" s="239"/>
      <c r="P237" s="239"/>
      <c r="Q237" s="239"/>
      <c r="R237" s="239"/>
      <c r="S237" s="239"/>
      <c r="T237" s="239"/>
      <c r="U237" s="239"/>
      <c r="V237" s="239"/>
      <c r="W237" s="239"/>
      <c r="X237" s="239"/>
      <c r="Y237" s="239"/>
      <c r="Z237" s="239"/>
      <c r="AA237" s="239"/>
      <c r="AB237" s="239"/>
    </row>
    <row r="238" spans="1:28" x14ac:dyDescent="0.2">
      <c r="A238" s="239"/>
      <c r="B238" s="239"/>
      <c r="C238" s="239"/>
      <c r="D238" s="239"/>
      <c r="E238" s="239"/>
      <c r="F238" s="239"/>
      <c r="G238" s="239"/>
      <c r="H238" s="239"/>
      <c r="I238" s="239"/>
      <c r="J238" s="239"/>
      <c r="K238" s="239"/>
      <c r="L238" s="239"/>
      <c r="M238" s="239"/>
      <c r="N238" s="239"/>
      <c r="O238" s="239"/>
      <c r="P238" s="239"/>
      <c r="Q238" s="239"/>
      <c r="R238" s="239"/>
      <c r="S238" s="239"/>
      <c r="T238" s="239"/>
      <c r="U238" s="239"/>
      <c r="V238" s="239"/>
      <c r="W238" s="239"/>
      <c r="X238" s="239"/>
      <c r="Y238" s="239"/>
      <c r="Z238" s="239"/>
      <c r="AA238" s="239"/>
      <c r="AB238" s="239"/>
    </row>
    <row r="239" spans="1:28" x14ac:dyDescent="0.2">
      <c r="A239" s="239"/>
      <c r="B239" s="239"/>
      <c r="C239" s="239"/>
      <c r="D239" s="239"/>
      <c r="E239" s="239"/>
      <c r="F239" s="239"/>
      <c r="G239" s="239"/>
      <c r="H239" s="239"/>
      <c r="I239" s="239"/>
      <c r="J239" s="239"/>
      <c r="K239" s="239"/>
      <c r="L239" s="239"/>
      <c r="M239" s="239"/>
      <c r="N239" s="239"/>
      <c r="O239" s="239"/>
      <c r="P239" s="239"/>
      <c r="Q239" s="239"/>
      <c r="R239" s="239"/>
      <c r="S239" s="239"/>
      <c r="T239" s="239"/>
      <c r="U239" s="239"/>
      <c r="V239" s="239"/>
      <c r="W239" s="239"/>
      <c r="X239" s="239"/>
      <c r="Y239" s="239"/>
      <c r="Z239" s="239"/>
      <c r="AA239" s="239"/>
      <c r="AB239" s="239"/>
    </row>
    <row r="240" spans="1:28" x14ac:dyDescent="0.2">
      <c r="A240" s="239"/>
      <c r="B240" s="239"/>
      <c r="C240" s="239"/>
      <c r="D240" s="239"/>
      <c r="E240" s="239"/>
      <c r="F240" s="239"/>
      <c r="G240" s="239"/>
      <c r="H240" s="239"/>
      <c r="I240" s="239"/>
      <c r="J240" s="239"/>
      <c r="K240" s="239"/>
      <c r="L240" s="239"/>
      <c r="M240" s="239"/>
      <c r="N240" s="239"/>
      <c r="O240" s="239"/>
      <c r="P240" s="239"/>
      <c r="Q240" s="239"/>
      <c r="R240" s="239"/>
      <c r="S240" s="239"/>
      <c r="T240" s="239"/>
      <c r="U240" s="239"/>
      <c r="V240" s="239"/>
      <c r="W240" s="239"/>
      <c r="X240" s="239"/>
      <c r="Y240" s="239"/>
      <c r="Z240" s="239"/>
      <c r="AA240" s="239"/>
      <c r="AB240" s="239"/>
    </row>
    <row r="241" spans="1:28" x14ac:dyDescent="0.2">
      <c r="A241" s="239"/>
      <c r="B241" s="239"/>
      <c r="C241" s="239"/>
      <c r="D241" s="239"/>
      <c r="E241" s="239"/>
      <c r="F241" s="239"/>
      <c r="G241" s="239"/>
      <c r="H241" s="239"/>
      <c r="I241" s="239"/>
      <c r="J241" s="239"/>
      <c r="K241" s="239"/>
      <c r="L241" s="239"/>
      <c r="M241" s="239"/>
      <c r="N241" s="239"/>
      <c r="O241" s="239"/>
      <c r="P241" s="239"/>
      <c r="Q241" s="239"/>
      <c r="R241" s="239"/>
      <c r="S241" s="239"/>
      <c r="T241" s="239"/>
      <c r="U241" s="239"/>
      <c r="V241" s="239"/>
      <c r="W241" s="239"/>
      <c r="X241" s="239"/>
      <c r="Y241" s="239"/>
      <c r="Z241" s="239"/>
      <c r="AA241" s="239"/>
      <c r="AB241" s="239"/>
    </row>
    <row r="242" spans="1:28" x14ac:dyDescent="0.2">
      <c r="A242" s="239"/>
      <c r="B242" s="239"/>
      <c r="C242" s="239"/>
      <c r="D242" s="239"/>
      <c r="E242" s="239"/>
      <c r="F242" s="239"/>
      <c r="G242" s="239"/>
      <c r="H242" s="239"/>
      <c r="I242" s="239"/>
      <c r="J242" s="239"/>
      <c r="K242" s="239"/>
      <c r="L242" s="239"/>
      <c r="M242" s="239"/>
      <c r="N242" s="239"/>
      <c r="O242" s="239"/>
      <c r="P242" s="239"/>
      <c r="Q242" s="239"/>
      <c r="R242" s="239"/>
      <c r="S242" s="239"/>
      <c r="T242" s="239"/>
      <c r="U242" s="239"/>
      <c r="V242" s="239"/>
      <c r="W242" s="239"/>
      <c r="X242" s="239"/>
      <c r="Y242" s="239"/>
      <c r="Z242" s="239"/>
      <c r="AA242" s="239"/>
      <c r="AB242" s="239"/>
    </row>
    <row r="243" spans="1:28" x14ac:dyDescent="0.2">
      <c r="A243" s="239"/>
      <c r="B243" s="239"/>
      <c r="C243" s="239"/>
      <c r="D243" s="239"/>
      <c r="E243" s="239"/>
      <c r="F243" s="239"/>
      <c r="G243" s="239"/>
      <c r="H243" s="239"/>
      <c r="I243" s="239"/>
      <c r="J243" s="239"/>
      <c r="K243" s="239"/>
      <c r="L243" s="239"/>
      <c r="M243" s="239"/>
      <c r="N243" s="239"/>
      <c r="O243" s="239"/>
      <c r="P243" s="239"/>
      <c r="Q243" s="239"/>
      <c r="R243" s="239"/>
      <c r="S243" s="239"/>
      <c r="T243" s="239"/>
      <c r="U243" s="239"/>
      <c r="V243" s="239"/>
      <c r="W243" s="239"/>
      <c r="X243" s="239"/>
      <c r="Y243" s="239"/>
      <c r="Z243" s="239"/>
      <c r="AA243" s="239"/>
      <c r="AB243" s="239"/>
    </row>
    <row r="244" spans="1:28" x14ac:dyDescent="0.2">
      <c r="A244" s="239"/>
      <c r="B244" s="239"/>
      <c r="C244" s="239"/>
      <c r="D244" s="239"/>
      <c r="E244" s="239"/>
      <c r="F244" s="239"/>
      <c r="G244" s="239"/>
      <c r="H244" s="239"/>
      <c r="I244" s="239"/>
      <c r="J244" s="239"/>
      <c r="K244" s="239"/>
      <c r="L244" s="239"/>
      <c r="M244" s="239"/>
      <c r="N244" s="239"/>
      <c r="O244" s="239"/>
      <c r="P244" s="239"/>
      <c r="Q244" s="239"/>
      <c r="R244" s="239"/>
      <c r="S244" s="239"/>
      <c r="T244" s="239"/>
      <c r="U244" s="239"/>
      <c r="V244" s="239"/>
      <c r="W244" s="239"/>
      <c r="X244" s="239"/>
      <c r="Y244" s="239"/>
      <c r="Z244" s="239"/>
      <c r="AA244" s="239"/>
      <c r="AB244" s="239"/>
    </row>
    <row r="245" spans="1:28" x14ac:dyDescent="0.2">
      <c r="A245" s="239"/>
      <c r="B245" s="239"/>
      <c r="C245" s="239"/>
      <c r="D245" s="239"/>
      <c r="E245" s="239"/>
      <c r="F245" s="239"/>
      <c r="G245" s="239"/>
      <c r="H245" s="239"/>
      <c r="I245" s="239"/>
      <c r="J245" s="239"/>
      <c r="K245" s="239"/>
      <c r="L245" s="239"/>
      <c r="M245" s="239"/>
      <c r="N245" s="239"/>
      <c r="O245" s="239"/>
      <c r="P245" s="239"/>
      <c r="Q245" s="239"/>
      <c r="R245" s="239"/>
      <c r="S245" s="239"/>
      <c r="T245" s="239"/>
      <c r="U245" s="239"/>
      <c r="V245" s="239"/>
      <c r="W245" s="239"/>
      <c r="X245" s="239"/>
      <c r="Y245" s="239"/>
      <c r="Z245" s="239"/>
      <c r="AA245" s="239"/>
      <c r="AB245" s="239"/>
    </row>
    <row r="246" spans="1:28" x14ac:dyDescent="0.2">
      <c r="A246" s="239"/>
      <c r="B246" s="239"/>
      <c r="C246" s="239"/>
      <c r="D246" s="239"/>
      <c r="E246" s="239"/>
      <c r="F246" s="239"/>
      <c r="G246" s="239"/>
      <c r="H246" s="239"/>
      <c r="I246" s="239"/>
      <c r="J246" s="239"/>
      <c r="K246" s="239"/>
      <c r="L246" s="239"/>
      <c r="M246" s="239"/>
      <c r="N246" s="239"/>
      <c r="O246" s="239"/>
      <c r="P246" s="239"/>
      <c r="Q246" s="239"/>
      <c r="R246" s="239"/>
      <c r="S246" s="239"/>
      <c r="T246" s="239"/>
      <c r="U246" s="239"/>
      <c r="V246" s="239"/>
      <c r="W246" s="239"/>
      <c r="X246" s="239"/>
      <c r="Y246" s="239"/>
      <c r="Z246" s="239"/>
      <c r="AA246" s="239"/>
      <c r="AB246" s="239"/>
    </row>
    <row r="247" spans="1:28" x14ac:dyDescent="0.2">
      <c r="A247" s="239"/>
      <c r="B247" s="239"/>
      <c r="C247" s="239"/>
      <c r="D247" s="239"/>
      <c r="E247" s="239"/>
      <c r="F247" s="239"/>
      <c r="G247" s="239"/>
      <c r="H247" s="239"/>
      <c r="I247" s="239"/>
      <c r="J247" s="239"/>
      <c r="K247" s="239"/>
      <c r="L247" s="239"/>
      <c r="M247" s="239"/>
      <c r="N247" s="239"/>
      <c r="O247" s="239"/>
      <c r="P247" s="239"/>
      <c r="Q247" s="239"/>
      <c r="R247" s="239"/>
      <c r="S247" s="239"/>
      <c r="T247" s="239"/>
      <c r="U247" s="239"/>
      <c r="V247" s="239"/>
      <c r="W247" s="239"/>
      <c r="X247" s="239"/>
      <c r="Y247" s="239"/>
      <c r="Z247" s="239"/>
      <c r="AA247" s="239"/>
      <c r="AB247" s="239"/>
    </row>
    <row r="248" spans="1:28" x14ac:dyDescent="0.2">
      <c r="A248" s="239"/>
      <c r="B248" s="239"/>
      <c r="C248" s="239"/>
      <c r="D248" s="239"/>
      <c r="E248" s="239"/>
      <c r="F248" s="239"/>
      <c r="G248" s="239"/>
      <c r="H248" s="239"/>
      <c r="I248" s="239"/>
      <c r="J248" s="239"/>
      <c r="K248" s="239"/>
      <c r="L248" s="239"/>
      <c r="M248" s="239"/>
      <c r="N248" s="239"/>
      <c r="O248" s="239"/>
      <c r="P248" s="239"/>
      <c r="Q248" s="239"/>
      <c r="R248" s="239"/>
      <c r="S248" s="239"/>
      <c r="T248" s="239"/>
      <c r="U248" s="239"/>
      <c r="V248" s="239"/>
      <c r="W248" s="239"/>
      <c r="X248" s="239"/>
      <c r="Y248" s="239"/>
      <c r="Z248" s="239"/>
      <c r="AA248" s="239"/>
      <c r="AB248" s="239"/>
    </row>
    <row r="249" spans="1:28" x14ac:dyDescent="0.2">
      <c r="A249" s="239"/>
      <c r="B249" s="239"/>
      <c r="C249" s="239"/>
      <c r="D249" s="239"/>
      <c r="E249" s="239"/>
      <c r="F249" s="239"/>
      <c r="G249" s="239"/>
      <c r="H249" s="239"/>
      <c r="I249" s="239"/>
      <c r="J249" s="239"/>
      <c r="K249" s="239"/>
      <c r="L249" s="239"/>
      <c r="M249" s="239"/>
      <c r="N249" s="239"/>
      <c r="O249" s="239"/>
      <c r="P249" s="239"/>
      <c r="Q249" s="239"/>
      <c r="R249" s="239"/>
      <c r="S249" s="239"/>
      <c r="T249" s="239"/>
      <c r="U249" s="239"/>
      <c r="V249" s="239"/>
      <c r="W249" s="239"/>
      <c r="X249" s="239"/>
      <c r="Y249" s="239"/>
      <c r="Z249" s="239"/>
      <c r="AA249" s="239"/>
      <c r="AB249" s="239"/>
    </row>
    <row r="250" spans="1:28" x14ac:dyDescent="0.2">
      <c r="A250" s="239"/>
      <c r="B250" s="239"/>
      <c r="C250" s="239"/>
      <c r="D250" s="239"/>
      <c r="E250" s="239"/>
      <c r="F250" s="239"/>
      <c r="G250" s="239"/>
      <c r="H250" s="239"/>
      <c r="I250" s="239"/>
      <c r="J250" s="239"/>
      <c r="K250" s="239"/>
      <c r="L250" s="239"/>
      <c r="M250" s="239"/>
      <c r="N250" s="239"/>
      <c r="O250" s="239"/>
      <c r="P250" s="239"/>
      <c r="Q250" s="239"/>
      <c r="R250" s="239"/>
      <c r="S250" s="239"/>
      <c r="T250" s="239"/>
      <c r="U250" s="239"/>
      <c r="V250" s="239"/>
      <c r="W250" s="239"/>
      <c r="X250" s="239"/>
      <c r="Y250" s="239"/>
      <c r="Z250" s="239"/>
      <c r="AA250" s="239"/>
      <c r="AB250" s="239"/>
    </row>
    <row r="251" spans="1:28" x14ac:dyDescent="0.2">
      <c r="A251" s="239"/>
      <c r="B251" s="239"/>
      <c r="C251" s="239"/>
      <c r="D251" s="239"/>
      <c r="E251" s="239"/>
      <c r="F251" s="239"/>
      <c r="G251" s="239"/>
      <c r="H251" s="239"/>
      <c r="I251" s="239"/>
      <c r="J251" s="239"/>
      <c r="K251" s="239"/>
      <c r="L251" s="239"/>
      <c r="M251" s="239"/>
      <c r="N251" s="239"/>
      <c r="O251" s="239"/>
      <c r="P251" s="239"/>
      <c r="Q251" s="239"/>
      <c r="R251" s="239"/>
      <c r="S251" s="239"/>
      <c r="T251" s="239"/>
      <c r="U251" s="239"/>
      <c r="V251" s="239"/>
      <c r="W251" s="239"/>
      <c r="X251" s="239"/>
      <c r="Y251" s="239"/>
      <c r="Z251" s="239"/>
      <c r="AA251" s="239"/>
      <c r="AB251" s="239"/>
    </row>
    <row r="252" spans="1:28" x14ac:dyDescent="0.2">
      <c r="A252" s="239"/>
      <c r="B252" s="239"/>
      <c r="C252" s="239"/>
      <c r="D252" s="239"/>
      <c r="E252" s="239"/>
      <c r="F252" s="239"/>
      <c r="G252" s="239"/>
      <c r="H252" s="239"/>
      <c r="I252" s="239"/>
      <c r="J252" s="239"/>
      <c r="K252" s="239"/>
      <c r="L252" s="239"/>
      <c r="M252" s="239"/>
      <c r="N252" s="239"/>
      <c r="O252" s="239"/>
      <c r="P252" s="239"/>
      <c r="Q252" s="239"/>
      <c r="R252" s="239"/>
      <c r="S252" s="239"/>
      <c r="T252" s="239"/>
      <c r="U252" s="239"/>
      <c r="V252" s="239"/>
      <c r="W252" s="239"/>
      <c r="X252" s="239"/>
      <c r="Y252" s="239"/>
      <c r="Z252" s="239"/>
      <c r="AA252" s="239"/>
      <c r="AB252" s="239"/>
    </row>
    <row r="253" spans="1:28" x14ac:dyDescent="0.2">
      <c r="A253" s="239"/>
      <c r="B253" s="239"/>
      <c r="C253" s="239"/>
      <c r="D253" s="239"/>
      <c r="E253" s="239"/>
      <c r="F253" s="239"/>
      <c r="G253" s="239"/>
      <c r="H253" s="239"/>
      <c r="I253" s="239"/>
      <c r="J253" s="239"/>
      <c r="K253" s="239"/>
      <c r="L253" s="239"/>
      <c r="M253" s="239"/>
      <c r="N253" s="239"/>
      <c r="O253" s="239"/>
      <c r="P253" s="239"/>
      <c r="Q253" s="239"/>
      <c r="R253" s="239"/>
      <c r="S253" s="239"/>
      <c r="T253" s="239"/>
      <c r="U253" s="239"/>
      <c r="V253" s="239"/>
      <c r="W253" s="239"/>
      <c r="X253" s="239"/>
      <c r="Y253" s="239"/>
      <c r="Z253" s="239"/>
      <c r="AA253" s="239"/>
      <c r="AB253" s="239"/>
    </row>
  </sheetData>
  <sheetProtection algorithmName="SHA-512" hashValue="sl1ztZPegpMTLqBAcsx+MLvVdVcyO7G36rQBiTeBP47oVMjSzbweifSSpRlAgVWm5rLYQaEF8iJPgMhzm8/ZIg==" saltValue="jeD68MlVynJSGMXBZDduzw==" spinCount="100000" sheet="1" objects="1" scenarios="1"/>
  <autoFilter ref="C127:K204" xr:uid="{00000000-0009-0000-0000-000002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22"/>
  <sheetViews>
    <sheetView showGridLines="0" workbookViewId="0">
      <selection activeCell="D11" sqref="D11:J27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6640625" style="1" customWidth="1"/>
    <col min="7" max="7" width="7" style="1" customWidth="1"/>
    <col min="8" max="8" width="11.5" style="1" customWidth="1"/>
    <col min="9" max="9" width="20.1640625" style="88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66406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.15" customHeight="1" x14ac:dyDescent="0.2">
      <c r="I2" s="88"/>
      <c r="L2" s="345" t="s">
        <v>5</v>
      </c>
      <c r="M2" s="346"/>
      <c r="N2" s="346"/>
      <c r="O2" s="346"/>
      <c r="P2" s="346"/>
      <c r="Q2" s="346"/>
      <c r="R2" s="346"/>
      <c r="S2" s="346"/>
      <c r="T2" s="346"/>
      <c r="U2" s="346"/>
      <c r="V2" s="346"/>
      <c r="AT2" s="14" t="s">
        <v>90</v>
      </c>
    </row>
    <row r="3" spans="1:46" s="1" customFormat="1" ht="7.15" customHeight="1" x14ac:dyDescent="0.2">
      <c r="B3" s="15"/>
      <c r="C3" s="16"/>
      <c r="D3" s="16"/>
      <c r="E3" s="16"/>
      <c r="F3" s="16"/>
      <c r="G3" s="16"/>
      <c r="H3" s="16"/>
      <c r="I3" s="89"/>
      <c r="J3" s="16"/>
      <c r="K3" s="16"/>
      <c r="L3" s="17"/>
      <c r="AT3" s="14" t="s">
        <v>84</v>
      </c>
    </row>
    <row r="4" spans="1:46" s="1" customFormat="1" ht="25.15" customHeight="1" x14ac:dyDescent="0.2">
      <c r="B4" s="17"/>
      <c r="D4" s="18" t="s">
        <v>94</v>
      </c>
      <c r="I4" s="88"/>
      <c r="L4" s="17"/>
      <c r="M4" s="90" t="s">
        <v>10</v>
      </c>
      <c r="AT4" s="14" t="s">
        <v>3</v>
      </c>
    </row>
    <row r="5" spans="1:46" s="1" customFormat="1" ht="7.15" customHeight="1" x14ac:dyDescent="0.2">
      <c r="B5" s="17"/>
      <c r="I5" s="88"/>
      <c r="L5" s="17"/>
    </row>
    <row r="6" spans="1:46" s="1" customFormat="1" ht="12" customHeight="1" x14ac:dyDescent="0.2">
      <c r="B6" s="17"/>
      <c r="D6" s="24" t="s">
        <v>16</v>
      </c>
      <c r="I6" s="88"/>
      <c r="L6" s="17"/>
    </row>
    <row r="7" spans="1:46" s="1" customFormat="1" ht="16.5" customHeight="1" x14ac:dyDescent="0.2">
      <c r="B7" s="17"/>
      <c r="E7" s="394" t="str">
        <f>'Rekapitulace stavby'!K6</f>
        <v>Most DLH-01M a oprava místní komunikace ul. Hlavní, Dlouhoňovice</v>
      </c>
      <c r="F7" s="395"/>
      <c r="G7" s="395"/>
      <c r="H7" s="395"/>
      <c r="I7" s="88"/>
      <c r="L7" s="17"/>
    </row>
    <row r="8" spans="1:46" s="2" customFormat="1" ht="12" customHeight="1" x14ac:dyDescent="0.2">
      <c r="A8" s="27"/>
      <c r="B8" s="28"/>
      <c r="C8" s="27"/>
      <c r="D8" s="24" t="s">
        <v>95</v>
      </c>
      <c r="E8" s="27"/>
      <c r="F8" s="27"/>
      <c r="G8" s="27"/>
      <c r="H8" s="27"/>
      <c r="I8" s="91"/>
      <c r="J8" s="27"/>
      <c r="K8" s="27"/>
      <c r="L8" s="3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</row>
    <row r="9" spans="1:46" s="2" customFormat="1" ht="16.5" customHeight="1" x14ac:dyDescent="0.2">
      <c r="A9" s="27"/>
      <c r="B9" s="28"/>
      <c r="C9" s="27"/>
      <c r="D9" s="27"/>
      <c r="E9" s="367" t="s">
        <v>674</v>
      </c>
      <c r="F9" s="393"/>
      <c r="G9" s="393"/>
      <c r="H9" s="393"/>
      <c r="I9" s="91"/>
      <c r="J9" s="27"/>
      <c r="K9" s="27"/>
      <c r="L9" s="3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</row>
    <row r="10" spans="1:46" s="2" customFormat="1" x14ac:dyDescent="0.2">
      <c r="A10" s="27"/>
      <c r="B10" s="28"/>
      <c r="C10" s="27"/>
      <c r="D10" s="27"/>
      <c r="E10" s="27"/>
      <c r="F10" s="27"/>
      <c r="G10" s="27"/>
      <c r="H10" s="27"/>
      <c r="I10" s="91"/>
      <c r="J10" s="27"/>
      <c r="K10" s="27"/>
      <c r="L10" s="3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</row>
    <row r="11" spans="1:46" s="2" customFormat="1" ht="12" customHeight="1" x14ac:dyDescent="0.2">
      <c r="A11" s="27"/>
      <c r="B11" s="28"/>
      <c r="C11" s="27"/>
      <c r="D11" s="92" t="s">
        <v>18</v>
      </c>
      <c r="E11" s="91"/>
      <c r="F11" s="343" t="s">
        <v>1</v>
      </c>
      <c r="G11" s="91"/>
      <c r="H11" s="91"/>
      <c r="I11" s="92" t="s">
        <v>19</v>
      </c>
      <c r="J11" s="343" t="s">
        <v>1</v>
      </c>
      <c r="K11" s="27"/>
      <c r="L11" s="3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</row>
    <row r="12" spans="1:46" s="2" customFormat="1" ht="12" customHeight="1" x14ac:dyDescent="0.2">
      <c r="A12" s="27"/>
      <c r="B12" s="28"/>
      <c r="C12" s="27"/>
      <c r="D12" s="92" t="s">
        <v>20</v>
      </c>
      <c r="E12" s="91"/>
      <c r="F12" s="343" t="s">
        <v>21</v>
      </c>
      <c r="G12" s="91"/>
      <c r="H12" s="91"/>
      <c r="I12" s="92" t="s">
        <v>22</v>
      </c>
      <c r="J12" s="344" t="str">
        <f>'Rekapitulace stavby'!AN8</f>
        <v>12. 6. 2020</v>
      </c>
      <c r="K12" s="27"/>
      <c r="L12" s="3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</row>
    <row r="13" spans="1:46" s="2" customFormat="1" ht="10.9" customHeight="1" x14ac:dyDescent="0.2">
      <c r="A13" s="27"/>
      <c r="B13" s="28"/>
      <c r="C13" s="27"/>
      <c r="D13" s="91"/>
      <c r="E13" s="91"/>
      <c r="F13" s="91"/>
      <c r="G13" s="91"/>
      <c r="H13" s="91"/>
      <c r="I13" s="91"/>
      <c r="J13" s="91"/>
      <c r="K13" s="27"/>
      <c r="L13" s="3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</row>
    <row r="14" spans="1:46" s="2" customFormat="1" ht="12" customHeight="1" x14ac:dyDescent="0.2">
      <c r="A14" s="27"/>
      <c r="B14" s="28"/>
      <c r="C14" s="27"/>
      <c r="D14" s="92" t="s">
        <v>24</v>
      </c>
      <c r="E14" s="91"/>
      <c r="F14" s="91"/>
      <c r="G14" s="91"/>
      <c r="H14" s="91"/>
      <c r="I14" s="92" t="s">
        <v>25</v>
      </c>
      <c r="J14" s="343" t="s">
        <v>1</v>
      </c>
      <c r="K14" s="27"/>
      <c r="L14" s="3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</row>
    <row r="15" spans="1:46" s="2" customFormat="1" ht="18" customHeight="1" x14ac:dyDescent="0.2">
      <c r="A15" s="27"/>
      <c r="B15" s="28"/>
      <c r="C15" s="27"/>
      <c r="D15" s="91"/>
      <c r="E15" s="343" t="s">
        <v>21</v>
      </c>
      <c r="F15" s="91"/>
      <c r="G15" s="91"/>
      <c r="H15" s="91"/>
      <c r="I15" s="92" t="s">
        <v>26</v>
      </c>
      <c r="J15" s="343" t="s">
        <v>1</v>
      </c>
      <c r="K15" s="27"/>
      <c r="L15" s="3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</row>
    <row r="16" spans="1:46" s="2" customFormat="1" ht="7.15" customHeight="1" x14ac:dyDescent="0.2">
      <c r="A16" s="27"/>
      <c r="B16" s="28"/>
      <c r="C16" s="27"/>
      <c r="D16" s="91"/>
      <c r="E16" s="91"/>
      <c r="F16" s="91"/>
      <c r="G16" s="91"/>
      <c r="H16" s="91"/>
      <c r="I16" s="91"/>
      <c r="J16" s="91"/>
      <c r="K16" s="27"/>
      <c r="L16" s="3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</row>
    <row r="17" spans="1:31" s="2" customFormat="1" ht="12" customHeight="1" x14ac:dyDescent="0.2">
      <c r="A17" s="27"/>
      <c r="B17" s="28"/>
      <c r="C17" s="27"/>
      <c r="D17" s="92" t="s">
        <v>27</v>
      </c>
      <c r="E17" s="91"/>
      <c r="F17" s="91"/>
      <c r="G17" s="91"/>
      <c r="H17" s="91"/>
      <c r="I17" s="92" t="s">
        <v>25</v>
      </c>
      <c r="J17" s="169" t="str">
        <f>'Rekapitulace stavby'!AN13</f>
        <v>Vyplň údaj</v>
      </c>
      <c r="K17" s="27"/>
      <c r="L17" s="3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</row>
    <row r="18" spans="1:31" s="2" customFormat="1" ht="18" customHeight="1" x14ac:dyDescent="0.2">
      <c r="A18" s="27"/>
      <c r="B18" s="28"/>
      <c r="C18" s="27"/>
      <c r="D18" s="91"/>
      <c r="E18" s="390" t="str">
        <f>'Rekapitulace stavby'!E14</f>
        <v>Vyplň údaj</v>
      </c>
      <c r="F18" s="391"/>
      <c r="G18" s="391"/>
      <c r="H18" s="391"/>
      <c r="I18" s="92" t="s">
        <v>26</v>
      </c>
      <c r="J18" s="169" t="str">
        <f>'Rekapitulace stavby'!AN14</f>
        <v>Vyplň údaj</v>
      </c>
      <c r="K18" s="27"/>
      <c r="L18" s="3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</row>
    <row r="19" spans="1:31" s="2" customFormat="1" ht="7.15" customHeight="1" x14ac:dyDescent="0.2">
      <c r="A19" s="27"/>
      <c r="B19" s="28"/>
      <c r="C19" s="27"/>
      <c r="D19" s="91"/>
      <c r="E19" s="91"/>
      <c r="F19" s="91"/>
      <c r="G19" s="91"/>
      <c r="H19" s="91"/>
      <c r="I19" s="91"/>
      <c r="J19" s="91"/>
      <c r="K19" s="27"/>
      <c r="L19" s="3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</row>
    <row r="20" spans="1:31" s="2" customFormat="1" ht="12" customHeight="1" x14ac:dyDescent="0.2">
      <c r="A20" s="27"/>
      <c r="B20" s="28"/>
      <c r="C20" s="27"/>
      <c r="D20" s="92" t="s">
        <v>29</v>
      </c>
      <c r="E20" s="91"/>
      <c r="F20" s="91"/>
      <c r="G20" s="91"/>
      <c r="H20" s="91"/>
      <c r="I20" s="92" t="s">
        <v>25</v>
      </c>
      <c r="J20" s="343" t="s">
        <v>1</v>
      </c>
      <c r="K20" s="27"/>
      <c r="L20" s="3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</row>
    <row r="21" spans="1:31" s="2" customFormat="1" ht="18" customHeight="1" x14ac:dyDescent="0.2">
      <c r="A21" s="27"/>
      <c r="B21" s="28"/>
      <c r="C21" s="27"/>
      <c r="D21" s="91"/>
      <c r="E21" s="343" t="s">
        <v>21</v>
      </c>
      <c r="F21" s="91"/>
      <c r="G21" s="91"/>
      <c r="H21" s="91"/>
      <c r="I21" s="92" t="s">
        <v>26</v>
      </c>
      <c r="J21" s="343" t="s">
        <v>1</v>
      </c>
      <c r="K21" s="27"/>
      <c r="L21" s="3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</row>
    <row r="22" spans="1:31" s="2" customFormat="1" ht="7.15" customHeight="1" x14ac:dyDescent="0.2">
      <c r="A22" s="27"/>
      <c r="B22" s="28"/>
      <c r="C22" s="27"/>
      <c r="D22" s="91"/>
      <c r="E22" s="91"/>
      <c r="F22" s="91"/>
      <c r="G22" s="91"/>
      <c r="H22" s="91"/>
      <c r="I22" s="91"/>
      <c r="J22" s="91"/>
      <c r="K22" s="27"/>
      <c r="L22" s="3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</row>
    <row r="23" spans="1:31" s="2" customFormat="1" ht="12" customHeight="1" x14ac:dyDescent="0.2">
      <c r="A23" s="27"/>
      <c r="B23" s="28"/>
      <c r="C23" s="27"/>
      <c r="D23" s="92" t="s">
        <v>31</v>
      </c>
      <c r="E23" s="91"/>
      <c r="F23" s="91"/>
      <c r="G23" s="91"/>
      <c r="H23" s="91"/>
      <c r="I23" s="92" t="s">
        <v>25</v>
      </c>
      <c r="J23" s="343" t="s">
        <v>1</v>
      </c>
      <c r="K23" s="27"/>
      <c r="L23" s="3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</row>
    <row r="24" spans="1:31" s="2" customFormat="1" ht="18" customHeight="1" x14ac:dyDescent="0.2">
      <c r="A24" s="27"/>
      <c r="B24" s="28"/>
      <c r="C24" s="27"/>
      <c r="D24" s="91"/>
      <c r="E24" s="343" t="s">
        <v>21</v>
      </c>
      <c r="F24" s="91"/>
      <c r="G24" s="91"/>
      <c r="H24" s="91"/>
      <c r="I24" s="92" t="s">
        <v>26</v>
      </c>
      <c r="J24" s="343" t="s">
        <v>1</v>
      </c>
      <c r="K24" s="27"/>
      <c r="L24" s="3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</row>
    <row r="25" spans="1:31" s="2" customFormat="1" ht="7.15" customHeight="1" x14ac:dyDescent="0.2">
      <c r="A25" s="27"/>
      <c r="B25" s="28"/>
      <c r="C25" s="27"/>
      <c r="D25" s="91"/>
      <c r="E25" s="91"/>
      <c r="F25" s="91"/>
      <c r="G25" s="91"/>
      <c r="H25" s="91"/>
      <c r="I25" s="91"/>
      <c r="J25" s="91"/>
      <c r="K25" s="27"/>
      <c r="L25" s="3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</row>
    <row r="26" spans="1:31" s="2" customFormat="1" ht="12" customHeight="1" x14ac:dyDescent="0.2">
      <c r="A26" s="27"/>
      <c r="B26" s="28"/>
      <c r="C26" s="27"/>
      <c r="D26" s="92" t="s">
        <v>32</v>
      </c>
      <c r="E26" s="91"/>
      <c r="F26" s="91"/>
      <c r="G26" s="91"/>
      <c r="H26" s="91"/>
      <c r="I26" s="91"/>
      <c r="J26" s="91"/>
      <c r="K26" s="27"/>
      <c r="L26" s="3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</row>
    <row r="27" spans="1:31" s="8" customFormat="1" ht="16.5" customHeight="1" x14ac:dyDescent="0.2">
      <c r="A27" s="93"/>
      <c r="B27" s="94"/>
      <c r="C27" s="93"/>
      <c r="D27" s="95"/>
      <c r="E27" s="392" t="s">
        <v>1</v>
      </c>
      <c r="F27" s="392"/>
      <c r="G27" s="392"/>
      <c r="H27" s="392"/>
      <c r="I27" s="95"/>
      <c r="J27" s="95"/>
      <c r="K27" s="93"/>
      <c r="L27" s="96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2" customFormat="1" ht="7.15" customHeight="1" x14ac:dyDescent="0.2">
      <c r="A28" s="27"/>
      <c r="B28" s="28"/>
      <c r="C28" s="27"/>
      <c r="D28" s="27"/>
      <c r="E28" s="27"/>
      <c r="F28" s="27"/>
      <c r="G28" s="27"/>
      <c r="H28" s="27"/>
      <c r="I28" s="91"/>
      <c r="J28" s="27"/>
      <c r="K28" s="27"/>
      <c r="L28" s="3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</row>
    <row r="29" spans="1:31" s="2" customFormat="1" ht="7.15" customHeight="1" x14ac:dyDescent="0.2">
      <c r="A29" s="27"/>
      <c r="B29" s="28"/>
      <c r="C29" s="27"/>
      <c r="D29" s="61"/>
      <c r="E29" s="61"/>
      <c r="F29" s="61"/>
      <c r="G29" s="61"/>
      <c r="H29" s="61"/>
      <c r="I29" s="97"/>
      <c r="J29" s="61"/>
      <c r="K29" s="61"/>
      <c r="L29" s="3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</row>
    <row r="30" spans="1:31" s="2" customFormat="1" ht="25.35" customHeight="1" x14ac:dyDescent="0.2">
      <c r="A30" s="27"/>
      <c r="B30" s="28"/>
      <c r="C30" s="27"/>
      <c r="D30" s="98" t="s">
        <v>34</v>
      </c>
      <c r="E30" s="27"/>
      <c r="F30" s="27"/>
      <c r="G30" s="27"/>
      <c r="H30" s="27"/>
      <c r="I30" s="91"/>
      <c r="J30" s="66">
        <f>ROUND(J118, 2)</f>
        <v>0</v>
      </c>
      <c r="K30" s="27"/>
      <c r="L30" s="3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</row>
    <row r="31" spans="1:31" s="2" customFormat="1" ht="7.15" customHeight="1" x14ac:dyDescent="0.2">
      <c r="A31" s="27"/>
      <c r="B31" s="28"/>
      <c r="C31" s="27"/>
      <c r="D31" s="61"/>
      <c r="E31" s="61"/>
      <c r="F31" s="61"/>
      <c r="G31" s="61"/>
      <c r="H31" s="61"/>
      <c r="I31" s="97"/>
      <c r="J31" s="61"/>
      <c r="K31" s="61"/>
      <c r="L31" s="3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</row>
    <row r="32" spans="1:31" s="2" customFormat="1" ht="14.45" customHeight="1" x14ac:dyDescent="0.2">
      <c r="A32" s="27"/>
      <c r="B32" s="28"/>
      <c r="C32" s="27"/>
      <c r="D32" s="27"/>
      <c r="E32" s="27"/>
      <c r="F32" s="31" t="s">
        <v>36</v>
      </c>
      <c r="G32" s="27"/>
      <c r="H32" s="27"/>
      <c r="I32" s="99" t="s">
        <v>35</v>
      </c>
      <c r="J32" s="31" t="s">
        <v>37</v>
      </c>
      <c r="K32" s="27"/>
      <c r="L32" s="3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</row>
    <row r="33" spans="1:31" s="2" customFormat="1" ht="14.45" customHeight="1" x14ac:dyDescent="0.2">
      <c r="A33" s="27"/>
      <c r="B33" s="28"/>
      <c r="C33" s="27"/>
      <c r="D33" s="100" t="s">
        <v>38</v>
      </c>
      <c r="E33" s="24" t="s">
        <v>39</v>
      </c>
      <c r="F33" s="101">
        <f>ROUND((SUM(BE118:BE121)),  2)</f>
        <v>0</v>
      </c>
      <c r="G33" s="27"/>
      <c r="H33" s="27"/>
      <c r="I33" s="102">
        <v>0.21</v>
      </c>
      <c r="J33" s="101">
        <f>ROUND(((SUM(BE118:BE121))*I33),  2)</f>
        <v>0</v>
      </c>
      <c r="K33" s="27"/>
      <c r="L33" s="3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</row>
    <row r="34" spans="1:31" s="2" customFormat="1" ht="14.45" customHeight="1" x14ac:dyDescent="0.2">
      <c r="A34" s="27"/>
      <c r="B34" s="28"/>
      <c r="C34" s="27"/>
      <c r="D34" s="27"/>
      <c r="E34" s="24" t="s">
        <v>40</v>
      </c>
      <c r="F34" s="101">
        <f>ROUND((SUM(BF118:BF121)),  2)</f>
        <v>0</v>
      </c>
      <c r="G34" s="27"/>
      <c r="H34" s="27"/>
      <c r="I34" s="102">
        <v>0.15</v>
      </c>
      <c r="J34" s="101">
        <f>ROUND(((SUM(BF118:BF121))*I34),  2)</f>
        <v>0</v>
      </c>
      <c r="K34" s="27"/>
      <c r="L34" s="3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</row>
    <row r="35" spans="1:31" s="2" customFormat="1" ht="14.45" hidden="1" customHeight="1" x14ac:dyDescent="0.2">
      <c r="A35" s="27"/>
      <c r="B35" s="28"/>
      <c r="C35" s="27"/>
      <c r="D35" s="27"/>
      <c r="E35" s="24" t="s">
        <v>41</v>
      </c>
      <c r="F35" s="101">
        <f>ROUND((SUM(BG118:BG121)),  2)</f>
        <v>0</v>
      </c>
      <c r="G35" s="27"/>
      <c r="H35" s="27"/>
      <c r="I35" s="102">
        <v>0.21</v>
      </c>
      <c r="J35" s="101">
        <f>0</f>
        <v>0</v>
      </c>
      <c r="K35" s="27"/>
      <c r="L35" s="3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</row>
    <row r="36" spans="1:31" s="2" customFormat="1" ht="14.45" hidden="1" customHeight="1" x14ac:dyDescent="0.2">
      <c r="A36" s="27"/>
      <c r="B36" s="28"/>
      <c r="C36" s="27"/>
      <c r="D36" s="27"/>
      <c r="E36" s="24" t="s">
        <v>42</v>
      </c>
      <c r="F36" s="101">
        <f>ROUND((SUM(BH118:BH121)),  2)</f>
        <v>0</v>
      </c>
      <c r="G36" s="27"/>
      <c r="H36" s="27"/>
      <c r="I36" s="102">
        <v>0.15</v>
      </c>
      <c r="J36" s="101">
        <f>0</f>
        <v>0</v>
      </c>
      <c r="K36" s="27"/>
      <c r="L36" s="3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</row>
    <row r="37" spans="1:31" s="2" customFormat="1" ht="14.45" hidden="1" customHeight="1" x14ac:dyDescent="0.2">
      <c r="A37" s="27"/>
      <c r="B37" s="28"/>
      <c r="C37" s="27"/>
      <c r="D37" s="27"/>
      <c r="E37" s="24" t="s">
        <v>43</v>
      </c>
      <c r="F37" s="101">
        <f>ROUND((SUM(BI118:BI121)),  2)</f>
        <v>0</v>
      </c>
      <c r="G37" s="27"/>
      <c r="H37" s="27"/>
      <c r="I37" s="102">
        <v>0</v>
      </c>
      <c r="J37" s="101">
        <f>0</f>
        <v>0</v>
      </c>
      <c r="K37" s="27"/>
      <c r="L37" s="3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</row>
    <row r="38" spans="1:31" s="2" customFormat="1" ht="7.15" customHeight="1" x14ac:dyDescent="0.2">
      <c r="A38" s="27"/>
      <c r="B38" s="28"/>
      <c r="C38" s="27"/>
      <c r="D38" s="27"/>
      <c r="E38" s="27"/>
      <c r="F38" s="27"/>
      <c r="G38" s="27"/>
      <c r="H38" s="27"/>
      <c r="I38" s="91"/>
      <c r="J38" s="27"/>
      <c r="K38" s="27"/>
      <c r="L38" s="3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</row>
    <row r="39" spans="1:31" s="2" customFormat="1" ht="25.35" customHeight="1" x14ac:dyDescent="0.2">
      <c r="A39" s="27"/>
      <c r="B39" s="28"/>
      <c r="C39" s="103"/>
      <c r="D39" s="104" t="s">
        <v>44</v>
      </c>
      <c r="E39" s="55"/>
      <c r="F39" s="55"/>
      <c r="G39" s="105" t="s">
        <v>45</v>
      </c>
      <c r="H39" s="106" t="s">
        <v>46</v>
      </c>
      <c r="I39" s="107"/>
      <c r="J39" s="108">
        <f>SUM(J30:J37)</f>
        <v>0</v>
      </c>
      <c r="K39" s="109"/>
      <c r="L39" s="3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</row>
    <row r="40" spans="1:31" s="2" customFormat="1" ht="14.45" customHeight="1" x14ac:dyDescent="0.2">
      <c r="A40" s="27"/>
      <c r="B40" s="28"/>
      <c r="C40" s="27"/>
      <c r="D40" s="27"/>
      <c r="E40" s="27"/>
      <c r="F40" s="27"/>
      <c r="G40" s="27"/>
      <c r="H40" s="27"/>
      <c r="I40" s="91"/>
      <c r="J40" s="27"/>
      <c r="K40" s="27"/>
      <c r="L40" s="3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</row>
    <row r="41" spans="1:31" s="1" customFormat="1" ht="14.45" customHeight="1" x14ac:dyDescent="0.2">
      <c r="B41" s="17"/>
      <c r="I41" s="88"/>
      <c r="L41" s="17"/>
    </row>
    <row r="42" spans="1:31" s="1" customFormat="1" ht="14.45" customHeight="1" x14ac:dyDescent="0.2">
      <c r="B42" s="17"/>
      <c r="I42" s="88"/>
      <c r="L42" s="17"/>
    </row>
    <row r="43" spans="1:31" s="1" customFormat="1" ht="14.45" customHeight="1" x14ac:dyDescent="0.2">
      <c r="B43" s="17"/>
      <c r="I43" s="88"/>
      <c r="L43" s="17"/>
    </row>
    <row r="44" spans="1:31" s="1" customFormat="1" ht="14.45" customHeight="1" x14ac:dyDescent="0.2">
      <c r="B44" s="17"/>
      <c r="I44" s="88"/>
      <c r="L44" s="17"/>
    </row>
    <row r="45" spans="1:31" s="1" customFormat="1" ht="14.45" customHeight="1" x14ac:dyDescent="0.2">
      <c r="B45" s="17"/>
      <c r="I45" s="88"/>
      <c r="L45" s="17"/>
    </row>
    <row r="46" spans="1:31" s="1" customFormat="1" ht="14.45" customHeight="1" x14ac:dyDescent="0.2">
      <c r="B46" s="17"/>
      <c r="I46" s="88"/>
      <c r="L46" s="17"/>
    </row>
    <row r="47" spans="1:31" s="1" customFormat="1" ht="14.45" customHeight="1" x14ac:dyDescent="0.2">
      <c r="B47" s="17"/>
      <c r="I47" s="88"/>
      <c r="L47" s="17"/>
    </row>
    <row r="48" spans="1:31" s="1" customFormat="1" ht="14.45" customHeight="1" x14ac:dyDescent="0.2">
      <c r="B48" s="17"/>
      <c r="I48" s="88"/>
      <c r="L48" s="17"/>
    </row>
    <row r="49" spans="1:31" s="1" customFormat="1" ht="14.45" customHeight="1" x14ac:dyDescent="0.2">
      <c r="B49" s="17"/>
      <c r="I49" s="88"/>
      <c r="L49" s="17"/>
    </row>
    <row r="50" spans="1:31" s="2" customFormat="1" ht="14.45" customHeight="1" x14ac:dyDescent="0.2">
      <c r="B50" s="37"/>
      <c r="D50" s="38" t="s">
        <v>47</v>
      </c>
      <c r="E50" s="39"/>
      <c r="F50" s="39"/>
      <c r="G50" s="38" t="s">
        <v>48</v>
      </c>
      <c r="H50" s="39"/>
      <c r="I50" s="110"/>
      <c r="J50" s="39"/>
      <c r="K50" s="39"/>
      <c r="L50" s="37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7"/>
      <c r="B61" s="28"/>
      <c r="C61" s="27"/>
      <c r="D61" s="40" t="s">
        <v>49</v>
      </c>
      <c r="E61" s="30"/>
      <c r="F61" s="111" t="s">
        <v>50</v>
      </c>
      <c r="G61" s="40" t="s">
        <v>49</v>
      </c>
      <c r="H61" s="30"/>
      <c r="I61" s="112"/>
      <c r="J61" s="113" t="s">
        <v>50</v>
      </c>
      <c r="K61" s="30"/>
      <c r="L61" s="3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7"/>
      <c r="B65" s="28"/>
      <c r="C65" s="27"/>
      <c r="D65" s="38" t="s">
        <v>51</v>
      </c>
      <c r="E65" s="41"/>
      <c r="F65" s="41"/>
      <c r="G65" s="38" t="s">
        <v>52</v>
      </c>
      <c r="H65" s="41"/>
      <c r="I65" s="114"/>
      <c r="J65" s="41"/>
      <c r="K65" s="41"/>
      <c r="L65" s="3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7"/>
      <c r="B76" s="28"/>
      <c r="C76" s="27"/>
      <c r="D76" s="40" t="s">
        <v>49</v>
      </c>
      <c r="E76" s="30"/>
      <c r="F76" s="111" t="s">
        <v>50</v>
      </c>
      <c r="G76" s="40" t="s">
        <v>49</v>
      </c>
      <c r="H76" s="30"/>
      <c r="I76" s="112"/>
      <c r="J76" s="113" t="s">
        <v>50</v>
      </c>
      <c r="K76" s="30"/>
      <c r="L76" s="3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</row>
    <row r="77" spans="1:31" s="2" customFormat="1" ht="14.45" customHeight="1" x14ac:dyDescent="0.2">
      <c r="A77" s="27"/>
      <c r="B77" s="42"/>
      <c r="C77" s="43"/>
      <c r="D77" s="43"/>
      <c r="E77" s="43"/>
      <c r="F77" s="43"/>
      <c r="G77" s="43"/>
      <c r="H77" s="43"/>
      <c r="I77" s="115"/>
      <c r="J77" s="43"/>
      <c r="K77" s="43"/>
      <c r="L77" s="3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</row>
    <row r="81" spans="1:47" s="2" customFormat="1" ht="7.15" customHeight="1" x14ac:dyDescent="0.2">
      <c r="A81" s="27"/>
      <c r="B81" s="44"/>
      <c r="C81" s="45"/>
      <c r="D81" s="45"/>
      <c r="E81" s="45"/>
      <c r="F81" s="45"/>
      <c r="G81" s="45"/>
      <c r="H81" s="45"/>
      <c r="I81" s="116"/>
      <c r="J81" s="45"/>
      <c r="K81" s="45"/>
      <c r="L81" s="3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</row>
    <row r="82" spans="1:47" s="2" customFormat="1" ht="25.15" customHeight="1" x14ac:dyDescent="0.2">
      <c r="A82" s="27"/>
      <c r="B82" s="28"/>
      <c r="C82" s="18" t="s">
        <v>97</v>
      </c>
      <c r="D82" s="27"/>
      <c r="E82" s="27"/>
      <c r="F82" s="27"/>
      <c r="G82" s="27"/>
      <c r="H82" s="27"/>
      <c r="I82" s="91"/>
      <c r="J82" s="27"/>
      <c r="K82" s="27"/>
      <c r="L82" s="3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</row>
    <row r="83" spans="1:47" s="2" customFormat="1" ht="7.15" customHeight="1" x14ac:dyDescent="0.2">
      <c r="A83" s="27"/>
      <c r="B83" s="28"/>
      <c r="C83" s="27"/>
      <c r="D83" s="27"/>
      <c r="E83" s="27"/>
      <c r="F83" s="27"/>
      <c r="G83" s="27"/>
      <c r="H83" s="27"/>
      <c r="I83" s="91"/>
      <c r="J83" s="27"/>
      <c r="K83" s="27"/>
      <c r="L83" s="3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</row>
    <row r="84" spans="1:47" s="2" customFormat="1" ht="12" customHeight="1" x14ac:dyDescent="0.2">
      <c r="A84" s="27"/>
      <c r="B84" s="28"/>
      <c r="C84" s="24" t="s">
        <v>16</v>
      </c>
      <c r="D84" s="27"/>
      <c r="E84" s="27"/>
      <c r="F84" s="27"/>
      <c r="G84" s="27"/>
      <c r="H84" s="27"/>
      <c r="I84" s="91"/>
      <c r="J84" s="27"/>
      <c r="K84" s="27"/>
      <c r="L84" s="3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</row>
    <row r="85" spans="1:47" s="2" customFormat="1" ht="16.5" customHeight="1" x14ac:dyDescent="0.2">
      <c r="A85" s="27"/>
      <c r="B85" s="28"/>
      <c r="C85" s="27"/>
      <c r="D85" s="27"/>
      <c r="E85" s="394" t="str">
        <f>E7</f>
        <v>Most DLH-01M a oprava místní komunikace ul. Hlavní, Dlouhoňovice</v>
      </c>
      <c r="F85" s="395"/>
      <c r="G85" s="395"/>
      <c r="H85" s="395"/>
      <c r="I85" s="91"/>
      <c r="J85" s="27"/>
      <c r="K85" s="27"/>
      <c r="L85" s="3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</row>
    <row r="86" spans="1:47" s="2" customFormat="1" ht="12" customHeight="1" x14ac:dyDescent="0.2">
      <c r="A86" s="27"/>
      <c r="B86" s="28"/>
      <c r="C86" s="24" t="s">
        <v>95</v>
      </c>
      <c r="D86" s="27"/>
      <c r="E86" s="27"/>
      <c r="F86" s="27"/>
      <c r="G86" s="27"/>
      <c r="H86" s="27"/>
      <c r="I86" s="91"/>
      <c r="J86" s="27"/>
      <c r="K86" s="27"/>
      <c r="L86" s="3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</row>
    <row r="87" spans="1:47" s="2" customFormat="1" ht="16.5" customHeight="1" x14ac:dyDescent="0.2">
      <c r="A87" s="27"/>
      <c r="B87" s="28"/>
      <c r="C87" s="27"/>
      <c r="D87" s="27"/>
      <c r="E87" s="367" t="str">
        <f>E9</f>
        <v>SO 401 - Veřejné osvětlení</v>
      </c>
      <c r="F87" s="393"/>
      <c r="G87" s="393"/>
      <c r="H87" s="393"/>
      <c r="I87" s="91"/>
      <c r="J87" s="27"/>
      <c r="K87" s="27"/>
      <c r="L87" s="3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</row>
    <row r="88" spans="1:47" s="2" customFormat="1" ht="7.15" customHeight="1" x14ac:dyDescent="0.2">
      <c r="A88" s="27"/>
      <c r="B88" s="28"/>
      <c r="C88" s="27"/>
      <c r="D88" s="27"/>
      <c r="E88" s="27"/>
      <c r="F88" s="27"/>
      <c r="G88" s="27"/>
      <c r="H88" s="27"/>
      <c r="I88" s="91"/>
      <c r="J88" s="27"/>
      <c r="K88" s="27"/>
      <c r="L88" s="3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</row>
    <row r="89" spans="1:47" s="2" customFormat="1" ht="12" customHeight="1" x14ac:dyDescent="0.2">
      <c r="A89" s="27"/>
      <c r="B89" s="28"/>
      <c r="C89" s="24" t="s">
        <v>20</v>
      </c>
      <c r="D89" s="27"/>
      <c r="E89" s="27"/>
      <c r="F89" s="22" t="str">
        <f>F12</f>
        <v xml:space="preserve"> </v>
      </c>
      <c r="G89" s="27"/>
      <c r="H89" s="27"/>
      <c r="I89" s="92" t="s">
        <v>22</v>
      </c>
      <c r="J89" s="50" t="str">
        <f>IF(J12="","",J12)</f>
        <v>12. 6. 2020</v>
      </c>
      <c r="K89" s="27"/>
      <c r="L89" s="3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</row>
    <row r="90" spans="1:47" s="2" customFormat="1" ht="7.15" customHeight="1" x14ac:dyDescent="0.2">
      <c r="A90" s="27"/>
      <c r="B90" s="28"/>
      <c r="C90" s="27"/>
      <c r="D90" s="27"/>
      <c r="E90" s="27"/>
      <c r="F90" s="27"/>
      <c r="G90" s="27"/>
      <c r="H90" s="27"/>
      <c r="I90" s="91"/>
      <c r="J90" s="27"/>
      <c r="K90" s="27"/>
      <c r="L90" s="3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</row>
    <row r="91" spans="1:47" s="2" customFormat="1" ht="15.2" customHeight="1" x14ac:dyDescent="0.2">
      <c r="A91" s="27"/>
      <c r="B91" s="28"/>
      <c r="C91" s="24" t="s">
        <v>24</v>
      </c>
      <c r="D91" s="27"/>
      <c r="E91" s="27"/>
      <c r="F91" s="22" t="str">
        <f>E15</f>
        <v xml:space="preserve"> </v>
      </c>
      <c r="G91" s="27"/>
      <c r="H91" s="27"/>
      <c r="I91" s="92" t="s">
        <v>29</v>
      </c>
      <c r="J91" s="25" t="str">
        <f>E21</f>
        <v xml:space="preserve"> </v>
      </c>
      <c r="K91" s="27"/>
      <c r="L91" s="3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</row>
    <row r="92" spans="1:47" s="2" customFormat="1" ht="15.2" customHeight="1" x14ac:dyDescent="0.2">
      <c r="A92" s="27"/>
      <c r="B92" s="28"/>
      <c r="C92" s="24" t="s">
        <v>27</v>
      </c>
      <c r="D92" s="27"/>
      <c r="E92" s="27"/>
      <c r="F92" s="22" t="str">
        <f>IF(E18="","",E18)</f>
        <v>Vyplň údaj</v>
      </c>
      <c r="G92" s="27"/>
      <c r="H92" s="27"/>
      <c r="I92" s="92" t="s">
        <v>31</v>
      </c>
      <c r="J92" s="25" t="str">
        <f>E24</f>
        <v xml:space="preserve"> </v>
      </c>
      <c r="K92" s="27"/>
      <c r="L92" s="3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</row>
    <row r="93" spans="1:47" s="2" customFormat="1" ht="10.15" customHeight="1" x14ac:dyDescent="0.2">
      <c r="A93" s="27"/>
      <c r="B93" s="28"/>
      <c r="C93" s="27"/>
      <c r="D93" s="27"/>
      <c r="E93" s="27"/>
      <c r="F93" s="27"/>
      <c r="G93" s="27"/>
      <c r="H93" s="27"/>
      <c r="I93" s="91"/>
      <c r="J93" s="27"/>
      <c r="K93" s="27"/>
      <c r="L93" s="3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</row>
    <row r="94" spans="1:47" s="2" customFormat="1" ht="29.25" customHeight="1" x14ac:dyDescent="0.2">
      <c r="A94" s="27"/>
      <c r="B94" s="28"/>
      <c r="C94" s="117" t="s">
        <v>98</v>
      </c>
      <c r="D94" s="103"/>
      <c r="E94" s="103"/>
      <c r="F94" s="103"/>
      <c r="G94" s="103"/>
      <c r="H94" s="103"/>
      <c r="I94" s="118"/>
      <c r="J94" s="119" t="s">
        <v>99</v>
      </c>
      <c r="K94" s="103"/>
      <c r="L94" s="3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</row>
    <row r="95" spans="1:47" s="2" customFormat="1" ht="10.15" customHeight="1" x14ac:dyDescent="0.2">
      <c r="A95" s="27"/>
      <c r="B95" s="28"/>
      <c r="C95" s="27"/>
      <c r="D95" s="27"/>
      <c r="E95" s="27"/>
      <c r="F95" s="27"/>
      <c r="G95" s="27"/>
      <c r="H95" s="27"/>
      <c r="I95" s="91"/>
      <c r="J95" s="27"/>
      <c r="K95" s="27"/>
      <c r="L95" s="3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</row>
    <row r="96" spans="1:47" s="2" customFormat="1" ht="22.9" customHeight="1" x14ac:dyDescent="0.2">
      <c r="A96" s="27"/>
      <c r="B96" s="28"/>
      <c r="C96" s="120" t="s">
        <v>100</v>
      </c>
      <c r="D96" s="27"/>
      <c r="E96" s="27"/>
      <c r="F96" s="27"/>
      <c r="G96" s="27"/>
      <c r="H96" s="27"/>
      <c r="I96" s="91"/>
      <c r="J96" s="66">
        <f>J118</f>
        <v>0</v>
      </c>
      <c r="K96" s="27"/>
      <c r="L96" s="3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U96" s="14" t="s">
        <v>101</v>
      </c>
    </row>
    <row r="97" spans="1:31" s="9" customFormat="1" ht="25.15" customHeight="1" x14ac:dyDescent="0.2">
      <c r="B97" s="121"/>
      <c r="D97" s="122" t="s">
        <v>675</v>
      </c>
      <c r="E97" s="123"/>
      <c r="F97" s="123"/>
      <c r="G97" s="123"/>
      <c r="H97" s="123"/>
      <c r="I97" s="124"/>
      <c r="J97" s="125">
        <f>J119</f>
        <v>0</v>
      </c>
      <c r="L97" s="121"/>
    </row>
    <row r="98" spans="1:31" s="10" customFormat="1" ht="19.899999999999999" customHeight="1" x14ac:dyDescent="0.2">
      <c r="B98" s="126"/>
      <c r="D98" s="127" t="s">
        <v>676</v>
      </c>
      <c r="E98" s="128"/>
      <c r="F98" s="128"/>
      <c r="G98" s="128"/>
      <c r="H98" s="128"/>
      <c r="I98" s="129"/>
      <c r="J98" s="130">
        <f>J120</f>
        <v>0</v>
      </c>
      <c r="L98" s="126"/>
    </row>
    <row r="99" spans="1:31" s="2" customFormat="1" ht="21.75" customHeight="1" x14ac:dyDescent="0.2">
      <c r="A99" s="27"/>
      <c r="B99" s="28"/>
      <c r="C99" s="27"/>
      <c r="D99" s="27"/>
      <c r="E99" s="27"/>
      <c r="F99" s="27"/>
      <c r="G99" s="27"/>
      <c r="H99" s="27"/>
      <c r="I99" s="91"/>
      <c r="J99" s="27"/>
      <c r="K99" s="27"/>
      <c r="L99" s="3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</row>
    <row r="100" spans="1:31" s="2" customFormat="1" ht="7.15" customHeight="1" x14ac:dyDescent="0.2">
      <c r="A100" s="27"/>
      <c r="B100" s="42"/>
      <c r="C100" s="43"/>
      <c r="D100" s="43"/>
      <c r="E100" s="43"/>
      <c r="F100" s="43"/>
      <c r="G100" s="43"/>
      <c r="H100" s="43"/>
      <c r="I100" s="115"/>
      <c r="J100" s="43"/>
      <c r="K100" s="43"/>
      <c r="L100" s="3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</row>
    <row r="104" spans="1:31" s="2" customFormat="1" ht="7.15" customHeight="1" x14ac:dyDescent="0.2">
      <c r="A104" s="27"/>
      <c r="B104" s="44"/>
      <c r="C104" s="45"/>
      <c r="D104" s="45"/>
      <c r="E104" s="45"/>
      <c r="F104" s="45"/>
      <c r="G104" s="45"/>
      <c r="H104" s="45"/>
      <c r="I104" s="116"/>
      <c r="J104" s="45"/>
      <c r="K104" s="45"/>
      <c r="L104" s="3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</row>
    <row r="105" spans="1:31" s="2" customFormat="1" ht="25.15" customHeight="1" x14ac:dyDescent="0.2">
      <c r="A105" s="27"/>
      <c r="B105" s="28"/>
      <c r="C105" s="18" t="s">
        <v>111</v>
      </c>
      <c r="D105" s="27"/>
      <c r="E105" s="27"/>
      <c r="F105" s="27"/>
      <c r="G105" s="27"/>
      <c r="H105" s="27"/>
      <c r="I105" s="91"/>
      <c r="J105" s="27"/>
      <c r="K105" s="27"/>
      <c r="L105" s="3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</row>
    <row r="106" spans="1:31" s="2" customFormat="1" ht="7.15" customHeight="1" x14ac:dyDescent="0.2">
      <c r="A106" s="27"/>
      <c r="B106" s="28"/>
      <c r="C106" s="27"/>
      <c r="D106" s="27"/>
      <c r="E106" s="27"/>
      <c r="F106" s="27"/>
      <c r="G106" s="27"/>
      <c r="H106" s="27"/>
      <c r="I106" s="91"/>
      <c r="J106" s="27"/>
      <c r="K106" s="27"/>
      <c r="L106" s="3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</row>
    <row r="107" spans="1:31" s="2" customFormat="1" ht="12" customHeight="1" x14ac:dyDescent="0.2">
      <c r="A107" s="27"/>
      <c r="B107" s="28"/>
      <c r="C107" s="24" t="s">
        <v>16</v>
      </c>
      <c r="D107" s="27"/>
      <c r="E107" s="27"/>
      <c r="F107" s="27"/>
      <c r="G107" s="27"/>
      <c r="H107" s="27"/>
      <c r="I107" s="91"/>
      <c r="J107" s="27"/>
      <c r="K107" s="27"/>
      <c r="L107" s="3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</row>
    <row r="108" spans="1:31" s="2" customFormat="1" ht="16.5" customHeight="1" x14ac:dyDescent="0.2">
      <c r="A108" s="27"/>
      <c r="B108" s="28"/>
      <c r="C108" s="27"/>
      <c r="D108" s="27"/>
      <c r="E108" s="394" t="str">
        <f>E7</f>
        <v>Most DLH-01M a oprava místní komunikace ul. Hlavní, Dlouhoňovice</v>
      </c>
      <c r="F108" s="395"/>
      <c r="G108" s="395"/>
      <c r="H108" s="395"/>
      <c r="I108" s="91"/>
      <c r="J108" s="27"/>
      <c r="K108" s="27"/>
      <c r="L108" s="3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</row>
    <row r="109" spans="1:31" s="2" customFormat="1" ht="12" customHeight="1" x14ac:dyDescent="0.2">
      <c r="A109" s="27"/>
      <c r="B109" s="28"/>
      <c r="C109" s="24" t="s">
        <v>95</v>
      </c>
      <c r="D109" s="27"/>
      <c r="E109" s="27"/>
      <c r="F109" s="27"/>
      <c r="G109" s="27"/>
      <c r="H109" s="27"/>
      <c r="I109" s="91"/>
      <c r="J109" s="27"/>
      <c r="K109" s="27"/>
      <c r="L109" s="3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</row>
    <row r="110" spans="1:31" s="2" customFormat="1" ht="16.5" customHeight="1" x14ac:dyDescent="0.2">
      <c r="A110" s="27"/>
      <c r="B110" s="28"/>
      <c r="C110" s="27"/>
      <c r="D110" s="27"/>
      <c r="E110" s="367" t="str">
        <f>E9</f>
        <v>SO 401 - Veřejné osvětlení</v>
      </c>
      <c r="F110" s="393"/>
      <c r="G110" s="393"/>
      <c r="H110" s="393"/>
      <c r="I110" s="91"/>
      <c r="J110" s="27"/>
      <c r="K110" s="27"/>
      <c r="L110" s="3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</row>
    <row r="111" spans="1:31" s="2" customFormat="1" ht="7.15" customHeight="1" x14ac:dyDescent="0.2">
      <c r="A111" s="27"/>
      <c r="B111" s="28"/>
      <c r="C111" s="27"/>
      <c r="D111" s="27"/>
      <c r="E111" s="27"/>
      <c r="F111" s="27"/>
      <c r="G111" s="27"/>
      <c r="H111" s="27"/>
      <c r="I111" s="91"/>
      <c r="J111" s="27"/>
      <c r="K111" s="27"/>
      <c r="L111" s="3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</row>
    <row r="112" spans="1:31" s="2" customFormat="1" ht="12" customHeight="1" x14ac:dyDescent="0.2">
      <c r="A112" s="27"/>
      <c r="B112" s="28"/>
      <c r="C112" s="24" t="s">
        <v>20</v>
      </c>
      <c r="D112" s="27"/>
      <c r="E112" s="27"/>
      <c r="F112" s="22" t="str">
        <f>F12</f>
        <v xml:space="preserve"> </v>
      </c>
      <c r="G112" s="27"/>
      <c r="H112" s="27"/>
      <c r="I112" s="92" t="s">
        <v>22</v>
      </c>
      <c r="J112" s="50" t="str">
        <f>IF(J12="","",J12)</f>
        <v>12. 6. 2020</v>
      </c>
      <c r="K112" s="27"/>
      <c r="L112" s="3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</row>
    <row r="113" spans="1:65" s="2" customFormat="1" ht="7.15" customHeight="1" x14ac:dyDescent="0.2">
      <c r="A113" s="27"/>
      <c r="B113" s="28"/>
      <c r="C113" s="27"/>
      <c r="D113" s="27"/>
      <c r="E113" s="27"/>
      <c r="F113" s="27"/>
      <c r="G113" s="27"/>
      <c r="H113" s="27"/>
      <c r="I113" s="91"/>
      <c r="J113" s="27"/>
      <c r="K113" s="27"/>
      <c r="L113" s="3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</row>
    <row r="114" spans="1:65" s="2" customFormat="1" ht="15.2" customHeight="1" x14ac:dyDescent="0.2">
      <c r="A114" s="27"/>
      <c r="B114" s="28"/>
      <c r="C114" s="24" t="s">
        <v>24</v>
      </c>
      <c r="D114" s="27"/>
      <c r="E114" s="27"/>
      <c r="F114" s="22" t="str">
        <f>E15</f>
        <v xml:space="preserve"> </v>
      </c>
      <c r="G114" s="27"/>
      <c r="H114" s="27"/>
      <c r="I114" s="92" t="s">
        <v>29</v>
      </c>
      <c r="J114" s="25" t="str">
        <f>E21</f>
        <v xml:space="preserve"> </v>
      </c>
      <c r="K114" s="27"/>
      <c r="L114" s="3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</row>
    <row r="115" spans="1:65" s="2" customFormat="1" ht="15.2" customHeight="1" x14ac:dyDescent="0.2">
      <c r="A115" s="27"/>
      <c r="B115" s="28"/>
      <c r="C115" s="24" t="s">
        <v>27</v>
      </c>
      <c r="D115" s="27"/>
      <c r="E115" s="27"/>
      <c r="F115" s="22" t="str">
        <f>IF(E18="","",E18)</f>
        <v>Vyplň údaj</v>
      </c>
      <c r="G115" s="27"/>
      <c r="H115" s="27"/>
      <c r="I115" s="92" t="s">
        <v>31</v>
      </c>
      <c r="J115" s="25" t="str">
        <f>E24</f>
        <v xml:space="preserve"> </v>
      </c>
      <c r="K115" s="27"/>
      <c r="L115" s="3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</row>
    <row r="116" spans="1:65" s="2" customFormat="1" ht="10.15" customHeight="1" x14ac:dyDescent="0.2">
      <c r="A116" s="27"/>
      <c r="B116" s="28"/>
      <c r="C116" s="27"/>
      <c r="D116" s="27"/>
      <c r="E116" s="27"/>
      <c r="F116" s="27"/>
      <c r="G116" s="27"/>
      <c r="H116" s="27"/>
      <c r="I116" s="91"/>
      <c r="J116" s="27"/>
      <c r="K116" s="27"/>
      <c r="L116" s="3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</row>
    <row r="117" spans="1:65" s="11" customFormat="1" ht="29.25" customHeight="1" x14ac:dyDescent="0.2">
      <c r="A117" s="131"/>
      <c r="B117" s="132"/>
      <c r="C117" s="133" t="s">
        <v>112</v>
      </c>
      <c r="D117" s="134" t="s">
        <v>59</v>
      </c>
      <c r="E117" s="134" t="s">
        <v>55</v>
      </c>
      <c r="F117" s="134" t="s">
        <v>56</v>
      </c>
      <c r="G117" s="134" t="s">
        <v>113</v>
      </c>
      <c r="H117" s="134" t="s">
        <v>114</v>
      </c>
      <c r="I117" s="135" t="s">
        <v>115</v>
      </c>
      <c r="J117" s="136" t="s">
        <v>99</v>
      </c>
      <c r="K117" s="137" t="s">
        <v>116</v>
      </c>
      <c r="L117" s="138"/>
      <c r="M117" s="57" t="s">
        <v>1</v>
      </c>
      <c r="N117" s="58" t="s">
        <v>38</v>
      </c>
      <c r="O117" s="58" t="s">
        <v>117</v>
      </c>
      <c r="P117" s="58" t="s">
        <v>118</v>
      </c>
      <c r="Q117" s="58" t="s">
        <v>119</v>
      </c>
      <c r="R117" s="58" t="s">
        <v>120</v>
      </c>
      <c r="S117" s="58" t="s">
        <v>121</v>
      </c>
      <c r="T117" s="59" t="s">
        <v>122</v>
      </c>
      <c r="U117" s="131"/>
      <c r="V117" s="131"/>
      <c r="W117" s="131"/>
      <c r="X117" s="131"/>
      <c r="Y117" s="131"/>
      <c r="Z117" s="131"/>
      <c r="AA117" s="131"/>
      <c r="AB117" s="131"/>
      <c r="AC117" s="131"/>
      <c r="AD117" s="131"/>
      <c r="AE117" s="131"/>
    </row>
    <row r="118" spans="1:65" s="2" customFormat="1" ht="22.9" customHeight="1" x14ac:dyDescent="0.25">
      <c r="A118" s="27"/>
      <c r="B118" s="28"/>
      <c r="C118" s="64" t="s">
        <v>123</v>
      </c>
      <c r="D118" s="27"/>
      <c r="E118" s="27"/>
      <c r="F118" s="27"/>
      <c r="G118" s="27"/>
      <c r="H118" s="27"/>
      <c r="I118" s="91"/>
      <c r="J118" s="139">
        <f>BK118</f>
        <v>0</v>
      </c>
      <c r="K118" s="27"/>
      <c r="L118" s="28"/>
      <c r="M118" s="60"/>
      <c r="N118" s="51"/>
      <c r="O118" s="61"/>
      <c r="P118" s="140">
        <f>P119</f>
        <v>0</v>
      </c>
      <c r="Q118" s="61"/>
      <c r="R118" s="140">
        <f>R119</f>
        <v>0</v>
      </c>
      <c r="S118" s="61"/>
      <c r="T118" s="141">
        <f>T119</f>
        <v>0</v>
      </c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T118" s="14" t="s">
        <v>73</v>
      </c>
      <c r="AU118" s="14" t="s">
        <v>101</v>
      </c>
      <c r="BK118" s="142">
        <f>BK119</f>
        <v>0</v>
      </c>
    </row>
    <row r="119" spans="1:65" s="12" customFormat="1" ht="25.9" customHeight="1" x14ac:dyDescent="0.2">
      <c r="B119" s="143"/>
      <c r="D119" s="144" t="s">
        <v>73</v>
      </c>
      <c r="E119" s="145" t="s">
        <v>185</v>
      </c>
      <c r="F119" s="145" t="s">
        <v>677</v>
      </c>
      <c r="I119" s="146"/>
      <c r="J119" s="147">
        <f>BK119</f>
        <v>0</v>
      </c>
      <c r="L119" s="143"/>
      <c r="M119" s="148"/>
      <c r="N119" s="149"/>
      <c r="O119" s="149"/>
      <c r="P119" s="150">
        <f>P120</f>
        <v>0</v>
      </c>
      <c r="Q119" s="149"/>
      <c r="R119" s="150">
        <f>R120</f>
        <v>0</v>
      </c>
      <c r="S119" s="149"/>
      <c r="T119" s="151">
        <f>T120</f>
        <v>0</v>
      </c>
      <c r="AR119" s="144" t="s">
        <v>137</v>
      </c>
      <c r="AT119" s="152" t="s">
        <v>73</v>
      </c>
      <c r="AU119" s="152" t="s">
        <v>74</v>
      </c>
      <c r="AY119" s="144" t="s">
        <v>126</v>
      </c>
      <c r="BK119" s="153">
        <f>BK120</f>
        <v>0</v>
      </c>
    </row>
    <row r="120" spans="1:65" s="12" customFormat="1" ht="22.9" customHeight="1" x14ac:dyDescent="0.2">
      <c r="B120" s="143"/>
      <c r="D120" s="144" t="s">
        <v>73</v>
      </c>
      <c r="E120" s="154" t="s">
        <v>678</v>
      </c>
      <c r="F120" s="154" t="s">
        <v>679</v>
      </c>
      <c r="I120" s="146"/>
      <c r="J120" s="155">
        <f>BK120</f>
        <v>0</v>
      </c>
      <c r="L120" s="143"/>
      <c r="M120" s="148"/>
      <c r="N120" s="149"/>
      <c r="O120" s="149"/>
      <c r="P120" s="150">
        <f>P121</f>
        <v>0</v>
      </c>
      <c r="Q120" s="149"/>
      <c r="R120" s="150">
        <f>R121</f>
        <v>0</v>
      </c>
      <c r="S120" s="149"/>
      <c r="T120" s="151">
        <f>T121</f>
        <v>0</v>
      </c>
      <c r="AR120" s="144" t="s">
        <v>137</v>
      </c>
      <c r="AT120" s="152" t="s">
        <v>73</v>
      </c>
      <c r="AU120" s="152" t="s">
        <v>82</v>
      </c>
      <c r="AY120" s="144" t="s">
        <v>126</v>
      </c>
      <c r="BK120" s="153">
        <f>BK121</f>
        <v>0</v>
      </c>
    </row>
    <row r="121" spans="1:65" s="2" customFormat="1" ht="16.5" customHeight="1" x14ac:dyDescent="0.2">
      <c r="A121" s="27"/>
      <c r="B121" s="156"/>
      <c r="C121" s="157" t="s">
        <v>82</v>
      </c>
      <c r="D121" s="232" t="s">
        <v>128</v>
      </c>
      <c r="E121" s="233" t="s">
        <v>88</v>
      </c>
      <c r="F121" s="234" t="s">
        <v>680</v>
      </c>
      <c r="G121" s="235" t="s">
        <v>654</v>
      </c>
      <c r="H121" s="236">
        <v>1</v>
      </c>
      <c r="I121" s="237">
        <f>'VO - polozky'!G17</f>
        <v>0</v>
      </c>
      <c r="J121" s="238">
        <f>ROUND(I121*H121,2)</f>
        <v>0</v>
      </c>
      <c r="K121" s="159"/>
      <c r="L121" s="28"/>
      <c r="M121" s="163" t="s">
        <v>1</v>
      </c>
      <c r="N121" s="164" t="s">
        <v>39</v>
      </c>
      <c r="O121" s="165"/>
      <c r="P121" s="166">
        <f>O121*H121</f>
        <v>0</v>
      </c>
      <c r="Q121" s="166">
        <v>0</v>
      </c>
      <c r="R121" s="166">
        <f>Q121*H121</f>
        <v>0</v>
      </c>
      <c r="S121" s="166">
        <v>0</v>
      </c>
      <c r="T121" s="167">
        <f>S121*H121</f>
        <v>0</v>
      </c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R121" s="160" t="s">
        <v>391</v>
      </c>
      <c r="AT121" s="160" t="s">
        <v>128</v>
      </c>
      <c r="AU121" s="160" t="s">
        <v>84</v>
      </c>
      <c r="AY121" s="14" t="s">
        <v>126</v>
      </c>
      <c r="BE121" s="161">
        <f>IF(N121="základní",J121,0)</f>
        <v>0</v>
      </c>
      <c r="BF121" s="161">
        <f>IF(N121="snížená",J121,0)</f>
        <v>0</v>
      </c>
      <c r="BG121" s="161">
        <f>IF(N121="zákl. přenesená",J121,0)</f>
        <v>0</v>
      </c>
      <c r="BH121" s="161">
        <f>IF(N121="sníž. přenesená",J121,0)</f>
        <v>0</v>
      </c>
      <c r="BI121" s="161">
        <f>IF(N121="nulová",J121,0)</f>
        <v>0</v>
      </c>
      <c r="BJ121" s="14" t="s">
        <v>82</v>
      </c>
      <c r="BK121" s="161">
        <f>ROUND(I121*H121,2)</f>
        <v>0</v>
      </c>
      <c r="BL121" s="14" t="s">
        <v>391</v>
      </c>
      <c r="BM121" s="160" t="s">
        <v>681</v>
      </c>
    </row>
    <row r="122" spans="1:65" s="2" customFormat="1" ht="7.15" customHeight="1" x14ac:dyDescent="0.2">
      <c r="A122" s="27"/>
      <c r="B122" s="42"/>
      <c r="C122" s="43"/>
      <c r="D122" s="43"/>
      <c r="E122" s="43"/>
      <c r="F122" s="43"/>
      <c r="G122" s="43"/>
      <c r="H122" s="43"/>
      <c r="I122" s="115"/>
      <c r="J122" s="43"/>
      <c r="K122" s="43"/>
      <c r="L122" s="28"/>
      <c r="M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</row>
  </sheetData>
  <sheetProtection algorithmName="SHA-512" hashValue="FApPkbaEKWOtTfoOrzRVgAjpM33izXO0qpt6txNP8JSzmH2MfDrRMEVLp4vZ4SuNDaOl8iLjn1Z8Q2CpUJ0G+w==" saltValue="2JeKYW7TvMHJQxrW+hYEjQ==" spinCount="100000" sheet="1" objects="1" scenarios="1"/>
  <autoFilter ref="C117:K121" xr:uid="{00000000-0009-0000-0000-000003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40"/>
  <sheetViews>
    <sheetView view="pageBreakPreview" zoomScale="85" zoomScaleNormal="85" zoomScaleSheetLayoutView="85" workbookViewId="0">
      <selection activeCell="F21" sqref="F21"/>
    </sheetView>
  </sheetViews>
  <sheetFormatPr defaultColWidth="10.6640625" defaultRowHeight="15.75" x14ac:dyDescent="0.25"/>
  <cols>
    <col min="1" max="1" width="10.33203125" style="170" customWidth="1"/>
    <col min="2" max="2" width="13.33203125" style="170" bestFit="1" customWidth="1"/>
    <col min="3" max="3" width="86.5" style="170" customWidth="1"/>
    <col min="4" max="5" width="12.5" style="170" customWidth="1"/>
    <col min="6" max="6" width="14.6640625" style="171" customWidth="1"/>
    <col min="7" max="7" width="17.5" style="171" customWidth="1"/>
    <col min="8" max="8" width="17.5" style="170" customWidth="1"/>
    <col min="9" max="11" width="10.6640625" style="170"/>
    <col min="12" max="12" width="12.6640625" style="170" bestFit="1" customWidth="1"/>
    <col min="13" max="16384" width="10.6640625" style="170"/>
  </cols>
  <sheetData>
    <row r="1" spans="1:7" x14ac:dyDescent="0.25">
      <c r="A1" s="208"/>
      <c r="B1" s="208"/>
      <c r="C1" s="209"/>
      <c r="D1" s="209"/>
      <c r="E1" s="209"/>
      <c r="F1" s="210"/>
      <c r="G1" s="210"/>
    </row>
    <row r="2" spans="1:7" ht="18" x14ac:dyDescent="0.25">
      <c r="A2" s="211" t="s">
        <v>739</v>
      </c>
      <c r="B2" s="212"/>
      <c r="C2" s="211" t="s">
        <v>738</v>
      </c>
      <c r="D2" s="213"/>
      <c r="E2" s="214"/>
      <c r="F2" s="215"/>
      <c r="G2" s="216"/>
    </row>
    <row r="3" spans="1:7" ht="18" x14ac:dyDescent="0.25">
      <c r="A3" s="211" t="s">
        <v>737</v>
      </c>
      <c r="B3" s="212"/>
      <c r="C3" s="211" t="s">
        <v>736</v>
      </c>
      <c r="D3" s="213"/>
      <c r="E3" s="214"/>
      <c r="F3" s="215"/>
      <c r="G3" s="216"/>
    </row>
    <row r="4" spans="1:7" x14ac:dyDescent="0.25">
      <c r="A4" s="217"/>
      <c r="B4" s="217"/>
      <c r="C4" s="213"/>
      <c r="D4" s="213"/>
      <c r="E4" s="213"/>
      <c r="F4" s="216"/>
      <c r="G4" s="216"/>
    </row>
    <row r="5" spans="1:7" ht="45.75" x14ac:dyDescent="0.25">
      <c r="A5" s="217"/>
      <c r="B5" s="217"/>
      <c r="C5" s="218" t="s">
        <v>735</v>
      </c>
      <c r="D5" s="213"/>
      <c r="E5" s="213"/>
      <c r="F5" s="216"/>
      <c r="G5" s="216"/>
    </row>
    <row r="6" spans="1:7" ht="60.75" x14ac:dyDescent="0.25">
      <c r="A6" s="217"/>
      <c r="B6" s="217"/>
      <c r="C6" s="218" t="s">
        <v>734</v>
      </c>
      <c r="D6" s="213"/>
      <c r="E6" s="213"/>
      <c r="F6" s="216"/>
      <c r="G6" s="216"/>
    </row>
    <row r="7" spans="1:7" ht="45.75" x14ac:dyDescent="0.25">
      <c r="A7" s="217"/>
      <c r="B7" s="217"/>
      <c r="C7" s="218" t="s">
        <v>733</v>
      </c>
      <c r="D7" s="213"/>
      <c r="E7" s="213"/>
      <c r="F7" s="216"/>
      <c r="G7" s="216"/>
    </row>
    <row r="8" spans="1:7" ht="65.099999999999994" customHeight="1" x14ac:dyDescent="0.25">
      <c r="A8" s="217"/>
      <c r="B8" s="217"/>
      <c r="C8" s="218" t="s">
        <v>732</v>
      </c>
      <c r="D8" s="213"/>
      <c r="E8" s="213"/>
      <c r="F8" s="216"/>
      <c r="G8" s="216"/>
    </row>
    <row r="9" spans="1:7" ht="75.75" x14ac:dyDescent="0.25">
      <c r="A9" s="217"/>
      <c r="B9" s="217"/>
      <c r="C9" s="218" t="s">
        <v>731</v>
      </c>
      <c r="D9" s="213"/>
      <c r="E9" s="213"/>
      <c r="F9" s="216"/>
      <c r="G9" s="216"/>
    </row>
    <row r="10" spans="1:7" ht="30.75" x14ac:dyDescent="0.25">
      <c r="A10" s="217"/>
      <c r="B10" s="217"/>
      <c r="C10" s="218" t="s">
        <v>730</v>
      </c>
      <c r="D10" s="213"/>
      <c r="E10" s="213"/>
      <c r="F10" s="216"/>
      <c r="G10" s="216"/>
    </row>
    <row r="11" spans="1:7" ht="30.75" x14ac:dyDescent="0.25">
      <c r="A11" s="217"/>
      <c r="B11" s="217"/>
      <c r="C11" s="218" t="s">
        <v>729</v>
      </c>
      <c r="D11" s="213"/>
      <c r="E11" s="213"/>
      <c r="F11" s="216"/>
      <c r="G11" s="216"/>
    </row>
    <row r="12" spans="1:7" x14ac:dyDescent="0.25">
      <c r="A12" s="217"/>
      <c r="B12" s="217"/>
      <c r="C12" s="218" t="s">
        <v>728</v>
      </c>
      <c r="D12" s="213"/>
      <c r="E12" s="213"/>
      <c r="F12" s="216"/>
      <c r="G12" s="216"/>
    </row>
    <row r="13" spans="1:7" ht="20.25" x14ac:dyDescent="0.3">
      <c r="A13" s="217"/>
      <c r="B13" s="217"/>
      <c r="C13" s="219"/>
      <c r="D13" s="213"/>
      <c r="E13" s="213"/>
      <c r="F13" s="216"/>
      <c r="G13" s="216"/>
    </row>
    <row r="14" spans="1:7" x14ac:dyDescent="0.25">
      <c r="A14" s="217"/>
      <c r="B14" s="217"/>
      <c r="C14" s="220" t="s">
        <v>727</v>
      </c>
      <c r="D14" s="213"/>
      <c r="E14" s="213"/>
      <c r="F14" s="216"/>
      <c r="G14" s="216"/>
    </row>
    <row r="15" spans="1:7" x14ac:dyDescent="0.25">
      <c r="A15" s="217"/>
      <c r="B15" s="217"/>
      <c r="C15" s="218" t="s">
        <v>718</v>
      </c>
      <c r="D15" s="213"/>
      <c r="E15" s="213"/>
      <c r="F15" s="216"/>
      <c r="G15" s="216">
        <f>G32</f>
        <v>0</v>
      </c>
    </row>
    <row r="16" spans="1:7" x14ac:dyDescent="0.25">
      <c r="A16" s="217"/>
      <c r="B16" s="217"/>
      <c r="C16" s="218" t="s">
        <v>472</v>
      </c>
      <c r="D16" s="213"/>
      <c r="E16" s="213"/>
      <c r="F16" s="216"/>
      <c r="G16" s="216">
        <f>G37</f>
        <v>0</v>
      </c>
    </row>
    <row r="17" spans="1:12" x14ac:dyDescent="0.25">
      <c r="A17" s="217"/>
      <c r="B17" s="217"/>
      <c r="C17" s="218" t="s">
        <v>726</v>
      </c>
      <c r="D17" s="213"/>
      <c r="E17" s="213"/>
      <c r="F17" s="216"/>
      <c r="G17" s="216">
        <f>SUM(G15:G16)</f>
        <v>0</v>
      </c>
    </row>
    <row r="18" spans="1:12" ht="45" customHeight="1" thickBot="1" x14ac:dyDescent="0.3">
      <c r="A18" s="221" t="s">
        <v>725</v>
      </c>
      <c r="B18" s="222" t="s">
        <v>724</v>
      </c>
      <c r="C18" s="223" t="s">
        <v>723</v>
      </c>
      <c r="D18" s="224" t="s">
        <v>722</v>
      </c>
      <c r="E18" s="225" t="s">
        <v>721</v>
      </c>
      <c r="F18" s="226" t="s">
        <v>720</v>
      </c>
      <c r="G18" s="227" t="s">
        <v>719</v>
      </c>
    </row>
    <row r="19" spans="1:12" ht="16.5" thickTop="1" x14ac:dyDescent="0.25">
      <c r="A19" s="194">
        <v>1</v>
      </c>
      <c r="B19" s="207"/>
      <c r="C19" s="196" t="s">
        <v>718</v>
      </c>
      <c r="D19" s="228"/>
      <c r="E19" s="228"/>
      <c r="F19" s="229"/>
      <c r="G19" s="230"/>
    </row>
    <row r="20" spans="1:12" x14ac:dyDescent="0.25">
      <c r="A20" s="194">
        <f>A19+1</f>
        <v>2</v>
      </c>
      <c r="B20" s="207"/>
      <c r="C20" s="203" t="s">
        <v>717</v>
      </c>
      <c r="D20" s="197">
        <v>1</v>
      </c>
      <c r="E20" s="197" t="s">
        <v>701</v>
      </c>
      <c r="F20" s="231"/>
      <c r="G20" s="198">
        <f t="shared" ref="G20:G31" si="0">D20*F20</f>
        <v>0</v>
      </c>
      <c r="H20" s="193"/>
    </row>
    <row r="21" spans="1:12" x14ac:dyDescent="0.25">
      <c r="A21" s="194">
        <f>A20+1</f>
        <v>3</v>
      </c>
      <c r="B21" s="207"/>
      <c r="C21" s="203" t="s">
        <v>716</v>
      </c>
      <c r="D21" s="197">
        <v>1</v>
      </c>
      <c r="E21" s="197" t="s">
        <v>701</v>
      </c>
      <c r="F21" s="231"/>
      <c r="G21" s="198">
        <f t="shared" si="0"/>
        <v>0</v>
      </c>
      <c r="H21" s="193"/>
      <c r="I21" s="181"/>
    </row>
    <row r="22" spans="1:12" x14ac:dyDescent="0.25">
      <c r="A22" s="194">
        <f>A21+1</f>
        <v>4</v>
      </c>
      <c r="B22" s="207"/>
      <c r="C22" s="203" t="s">
        <v>715</v>
      </c>
      <c r="D22" s="197">
        <v>1</v>
      </c>
      <c r="E22" s="197" t="s">
        <v>701</v>
      </c>
      <c r="F22" s="231"/>
      <c r="G22" s="198">
        <f t="shared" si="0"/>
        <v>0</v>
      </c>
      <c r="H22" s="193"/>
      <c r="I22" s="181"/>
    </row>
    <row r="23" spans="1:12" x14ac:dyDescent="0.25">
      <c r="A23" s="194"/>
      <c r="B23" s="207"/>
      <c r="C23" s="203" t="s">
        <v>714</v>
      </c>
      <c r="D23" s="197">
        <v>1</v>
      </c>
      <c r="E23" s="197" t="s">
        <v>701</v>
      </c>
      <c r="F23" s="231"/>
      <c r="G23" s="198">
        <f t="shared" si="0"/>
        <v>0</v>
      </c>
      <c r="H23" s="193"/>
      <c r="I23" s="181"/>
    </row>
    <row r="24" spans="1:12" x14ac:dyDescent="0.25">
      <c r="A24" s="194">
        <f>A22+1</f>
        <v>5</v>
      </c>
      <c r="B24" s="207"/>
      <c r="C24" s="203" t="s">
        <v>713</v>
      </c>
      <c r="D24" s="197">
        <v>2</v>
      </c>
      <c r="E24" s="197" t="s">
        <v>701</v>
      </c>
      <c r="F24" s="231"/>
      <c r="G24" s="198">
        <f t="shared" si="0"/>
        <v>0</v>
      </c>
      <c r="H24" s="193"/>
      <c r="I24" s="181"/>
    </row>
    <row r="25" spans="1:12" x14ac:dyDescent="0.25">
      <c r="A25" s="194">
        <f t="shared" ref="A25:A37" si="1">A24+1</f>
        <v>6</v>
      </c>
      <c r="B25" s="207"/>
      <c r="C25" s="203" t="s">
        <v>712</v>
      </c>
      <c r="D25" s="197">
        <v>20</v>
      </c>
      <c r="E25" s="197" t="s">
        <v>182</v>
      </c>
      <c r="F25" s="231"/>
      <c r="G25" s="198">
        <f t="shared" si="0"/>
        <v>0</v>
      </c>
      <c r="H25" s="193"/>
      <c r="I25" s="181"/>
    </row>
    <row r="26" spans="1:12" x14ac:dyDescent="0.25">
      <c r="A26" s="194">
        <f t="shared" si="1"/>
        <v>7</v>
      </c>
      <c r="B26" s="207"/>
      <c r="C26" s="203" t="s">
        <v>711</v>
      </c>
      <c r="D26" s="197">
        <v>1</v>
      </c>
      <c r="E26" s="197" t="s">
        <v>710</v>
      </c>
      <c r="F26" s="231"/>
      <c r="G26" s="198">
        <f t="shared" si="0"/>
        <v>0</v>
      </c>
      <c r="H26" s="193"/>
    </row>
    <row r="27" spans="1:12" ht="30" x14ac:dyDescent="0.25">
      <c r="A27" s="194">
        <f t="shared" si="1"/>
        <v>8</v>
      </c>
      <c r="B27" s="207"/>
      <c r="C27" s="203" t="s">
        <v>709</v>
      </c>
      <c r="D27" s="197">
        <v>17</v>
      </c>
      <c r="E27" s="197" t="s">
        <v>147</v>
      </c>
      <c r="F27" s="231"/>
      <c r="G27" s="198">
        <f t="shared" si="0"/>
        <v>0</v>
      </c>
    </row>
    <row r="28" spans="1:12" x14ac:dyDescent="0.25">
      <c r="A28" s="194">
        <f t="shared" si="1"/>
        <v>9</v>
      </c>
      <c r="B28" s="207"/>
      <c r="C28" s="203" t="s">
        <v>708</v>
      </c>
      <c r="D28" s="197">
        <v>10</v>
      </c>
      <c r="E28" s="197" t="s">
        <v>147</v>
      </c>
      <c r="F28" s="231"/>
      <c r="G28" s="198">
        <f t="shared" si="0"/>
        <v>0</v>
      </c>
    </row>
    <row r="29" spans="1:12" x14ac:dyDescent="0.25">
      <c r="A29" s="194">
        <f t="shared" si="1"/>
        <v>10</v>
      </c>
      <c r="B29" s="207"/>
      <c r="C29" s="203" t="s">
        <v>707</v>
      </c>
      <c r="D29" s="197">
        <v>8</v>
      </c>
      <c r="E29" s="197" t="s">
        <v>147</v>
      </c>
      <c r="F29" s="231"/>
      <c r="G29" s="198">
        <f t="shared" si="0"/>
        <v>0</v>
      </c>
    </row>
    <row r="30" spans="1:12" x14ac:dyDescent="0.25">
      <c r="A30" s="194">
        <f t="shared" si="1"/>
        <v>11</v>
      </c>
      <c r="B30" s="207"/>
      <c r="C30" s="203" t="s">
        <v>706</v>
      </c>
      <c r="D30" s="197">
        <v>8</v>
      </c>
      <c r="E30" s="197" t="s">
        <v>147</v>
      </c>
      <c r="F30" s="231"/>
      <c r="G30" s="198">
        <f t="shared" si="0"/>
        <v>0</v>
      </c>
    </row>
    <row r="31" spans="1:12" x14ac:dyDescent="0.25">
      <c r="A31" s="194">
        <f t="shared" si="1"/>
        <v>12</v>
      </c>
      <c r="B31" s="195"/>
      <c r="C31" s="203" t="s">
        <v>705</v>
      </c>
      <c r="D31" s="197">
        <v>8</v>
      </c>
      <c r="E31" s="197" t="s">
        <v>147</v>
      </c>
      <c r="F31" s="231"/>
      <c r="G31" s="198">
        <f t="shared" si="0"/>
        <v>0</v>
      </c>
      <c r="H31" s="192"/>
      <c r="I31" s="183"/>
      <c r="J31" s="183"/>
      <c r="K31" s="189"/>
      <c r="L31" s="189"/>
    </row>
    <row r="32" spans="1:12" x14ac:dyDescent="0.25">
      <c r="A32" s="194">
        <f t="shared" si="1"/>
        <v>13</v>
      </c>
      <c r="B32" s="195"/>
      <c r="C32" s="196" t="s">
        <v>704</v>
      </c>
      <c r="D32" s="197"/>
      <c r="E32" s="197"/>
      <c r="F32" s="198"/>
      <c r="G32" s="204">
        <f>SUM(G20:G25)</f>
        <v>0</v>
      </c>
      <c r="H32" s="192"/>
      <c r="I32" s="183"/>
      <c r="J32" s="183"/>
      <c r="K32" s="189"/>
      <c r="L32" s="189"/>
    </row>
    <row r="33" spans="1:12" x14ac:dyDescent="0.25">
      <c r="A33" s="194">
        <f t="shared" si="1"/>
        <v>14</v>
      </c>
      <c r="B33" s="195"/>
      <c r="C33" s="201"/>
      <c r="D33" s="205"/>
      <c r="E33" s="205"/>
      <c r="F33" s="205"/>
      <c r="G33" s="206"/>
      <c r="H33" s="191"/>
      <c r="I33" s="183"/>
      <c r="J33" s="190"/>
      <c r="K33" s="180"/>
      <c r="L33" s="189"/>
    </row>
    <row r="34" spans="1:12" x14ac:dyDescent="0.25">
      <c r="A34" s="194">
        <f t="shared" si="1"/>
        <v>15</v>
      </c>
      <c r="B34" s="195"/>
      <c r="C34" s="196" t="s">
        <v>472</v>
      </c>
      <c r="D34" s="197"/>
      <c r="E34" s="197"/>
      <c r="F34" s="198"/>
      <c r="G34" s="198"/>
      <c r="H34" s="191"/>
      <c r="I34" s="183"/>
      <c r="J34" s="190"/>
      <c r="K34" s="180"/>
      <c r="L34" s="189"/>
    </row>
    <row r="35" spans="1:12" x14ac:dyDescent="0.25">
      <c r="A35" s="194">
        <f t="shared" si="1"/>
        <v>16</v>
      </c>
      <c r="B35" s="195"/>
      <c r="C35" s="203" t="s">
        <v>703</v>
      </c>
      <c r="D35" s="197">
        <v>0.25</v>
      </c>
      <c r="E35" s="197" t="s">
        <v>161</v>
      </c>
      <c r="F35" s="231"/>
      <c r="G35" s="198">
        <f>D35*F35</f>
        <v>0</v>
      </c>
      <c r="H35" s="191"/>
      <c r="I35" s="183"/>
      <c r="J35" s="190"/>
      <c r="K35" s="180"/>
      <c r="L35" s="189"/>
    </row>
    <row r="36" spans="1:12" x14ac:dyDescent="0.25">
      <c r="A36" s="194">
        <f t="shared" si="1"/>
        <v>17</v>
      </c>
      <c r="B36" s="195"/>
      <c r="C36" s="203" t="s">
        <v>702</v>
      </c>
      <c r="D36" s="197">
        <v>1</v>
      </c>
      <c r="E36" s="197" t="s">
        <v>701</v>
      </c>
      <c r="F36" s="231"/>
      <c r="G36" s="198">
        <f>D36*F36</f>
        <v>0</v>
      </c>
      <c r="H36" s="191"/>
      <c r="I36" s="183"/>
      <c r="J36" s="190"/>
      <c r="K36" s="180"/>
      <c r="L36" s="189"/>
    </row>
    <row r="37" spans="1:12" ht="18.600000000000001" customHeight="1" x14ac:dyDescent="0.25">
      <c r="A37" s="194">
        <f t="shared" si="1"/>
        <v>18</v>
      </c>
      <c r="B37" s="195"/>
      <c r="C37" s="196" t="s">
        <v>700</v>
      </c>
      <c r="D37" s="197"/>
      <c r="E37" s="197"/>
      <c r="F37" s="198"/>
      <c r="G37" s="199">
        <f>SUM(G35:G36)</f>
        <v>0</v>
      </c>
      <c r="H37" s="186"/>
      <c r="I37" s="188"/>
      <c r="J37" s="186"/>
    </row>
    <row r="38" spans="1:12" ht="18.600000000000001" customHeight="1" x14ac:dyDescent="0.25">
      <c r="A38" s="200"/>
      <c r="B38" s="201"/>
      <c r="C38" s="202"/>
      <c r="D38" s="201"/>
      <c r="E38" s="201"/>
      <c r="F38" s="201"/>
      <c r="G38" s="201"/>
    </row>
    <row r="39" spans="1:12" ht="18.600000000000001" customHeight="1" x14ac:dyDescent="0.25">
      <c r="A39" s="186"/>
      <c r="C39" s="186"/>
      <c r="F39" s="170"/>
      <c r="G39" s="170"/>
    </row>
    <row r="40" spans="1:12" ht="18.600000000000001" customHeight="1" x14ac:dyDescent="0.25">
      <c r="A40" s="186"/>
      <c r="C40" s="186"/>
      <c r="F40" s="170"/>
      <c r="G40" s="170"/>
    </row>
    <row r="41" spans="1:12" ht="18.600000000000001" customHeight="1" x14ac:dyDescent="0.25">
      <c r="A41" s="186"/>
      <c r="C41" s="187"/>
      <c r="F41" s="170"/>
      <c r="G41" s="170"/>
    </row>
    <row r="42" spans="1:12" ht="18.600000000000001" customHeight="1" x14ac:dyDescent="0.25">
      <c r="A42" s="186"/>
      <c r="C42" s="187"/>
      <c r="F42" s="170"/>
      <c r="G42" s="170"/>
    </row>
    <row r="43" spans="1:12" ht="18.600000000000001" customHeight="1" x14ac:dyDescent="0.25">
      <c r="A43" s="186"/>
      <c r="C43" s="187"/>
      <c r="F43" s="170"/>
      <c r="G43" s="170"/>
    </row>
    <row r="44" spans="1:12" ht="18.600000000000001" customHeight="1" x14ac:dyDescent="0.25">
      <c r="A44" s="186"/>
      <c r="F44" s="170"/>
      <c r="G44" s="170"/>
    </row>
    <row r="45" spans="1:12" ht="18.600000000000001" customHeight="1" x14ac:dyDescent="0.25">
      <c r="A45" s="186"/>
      <c r="F45" s="170"/>
      <c r="G45" s="170"/>
    </row>
    <row r="46" spans="1:12" ht="18.600000000000001" customHeight="1" x14ac:dyDescent="0.25">
      <c r="B46" s="183"/>
      <c r="C46" s="180"/>
      <c r="D46" s="183"/>
      <c r="E46" s="183"/>
      <c r="F46" s="181"/>
      <c r="G46" s="181"/>
    </row>
    <row r="47" spans="1:12" ht="18.600000000000001" customHeight="1" x14ac:dyDescent="0.25">
      <c r="A47" s="180"/>
      <c r="B47" s="183"/>
      <c r="C47" s="180"/>
      <c r="D47" s="183"/>
      <c r="E47" s="183"/>
      <c r="F47" s="181"/>
      <c r="G47" s="181"/>
    </row>
    <row r="48" spans="1:12" ht="18.600000000000001" customHeight="1" x14ac:dyDescent="0.25">
      <c r="A48" s="180"/>
      <c r="B48" s="183"/>
      <c r="C48" s="180"/>
      <c r="D48" s="183"/>
      <c r="E48" s="183"/>
      <c r="F48" s="181"/>
      <c r="G48" s="181"/>
    </row>
    <row r="49" spans="1:7" ht="18.600000000000001" customHeight="1" x14ac:dyDescent="0.25">
      <c r="A49" s="180"/>
      <c r="B49" s="183"/>
      <c r="C49" s="180"/>
      <c r="D49" s="183"/>
      <c r="E49" s="183"/>
      <c r="F49" s="181"/>
      <c r="G49" s="181"/>
    </row>
    <row r="50" spans="1:7" ht="18.600000000000001" customHeight="1" x14ac:dyDescent="0.25">
      <c r="A50" s="180"/>
      <c r="B50" s="183"/>
      <c r="C50" s="180"/>
      <c r="D50" s="183"/>
      <c r="E50" s="183"/>
      <c r="F50" s="181"/>
      <c r="G50" s="181"/>
    </row>
    <row r="51" spans="1:7" ht="18.600000000000001" customHeight="1" x14ac:dyDescent="0.25">
      <c r="A51" s="180"/>
      <c r="B51" s="183"/>
      <c r="C51" s="180"/>
      <c r="D51" s="183"/>
      <c r="E51" s="183"/>
      <c r="F51" s="181"/>
      <c r="G51" s="181"/>
    </row>
    <row r="52" spans="1:7" ht="18.600000000000001" customHeight="1" x14ac:dyDescent="0.25">
      <c r="A52" s="180"/>
      <c r="B52" s="183"/>
      <c r="C52" s="180"/>
      <c r="D52" s="183"/>
      <c r="E52" s="183"/>
      <c r="F52" s="181"/>
      <c r="G52" s="181"/>
    </row>
    <row r="53" spans="1:7" ht="18.600000000000001" customHeight="1" x14ac:dyDescent="0.25">
      <c r="A53" s="180"/>
      <c r="B53" s="183"/>
      <c r="C53" s="180"/>
      <c r="D53" s="183"/>
      <c r="E53" s="183"/>
      <c r="F53" s="181"/>
      <c r="G53" s="181"/>
    </row>
    <row r="54" spans="1:7" ht="18.600000000000001" customHeight="1" x14ac:dyDescent="0.25">
      <c r="A54" s="180"/>
      <c r="B54" s="183"/>
      <c r="C54" s="180"/>
      <c r="D54" s="183"/>
      <c r="E54" s="183"/>
      <c r="F54" s="181"/>
      <c r="G54" s="181"/>
    </row>
    <row r="55" spans="1:7" ht="18.600000000000001" customHeight="1" x14ac:dyDescent="0.25">
      <c r="A55" s="180"/>
      <c r="B55" s="183"/>
      <c r="C55" s="180"/>
      <c r="D55" s="183"/>
      <c r="E55" s="183"/>
      <c r="F55" s="181"/>
      <c r="G55" s="181"/>
    </row>
    <row r="56" spans="1:7" ht="18.600000000000001" customHeight="1" x14ac:dyDescent="0.25">
      <c r="A56" s="180"/>
      <c r="B56" s="183"/>
      <c r="C56" s="185"/>
      <c r="D56" s="183"/>
      <c r="E56" s="183"/>
      <c r="F56" s="181"/>
      <c r="G56" s="181"/>
    </row>
    <row r="57" spans="1:7" ht="18.600000000000001" customHeight="1" x14ac:dyDescent="0.25">
      <c r="A57" s="180"/>
      <c r="B57" s="183"/>
      <c r="C57" s="180"/>
      <c r="D57" s="183"/>
      <c r="E57" s="183"/>
      <c r="F57" s="181"/>
      <c r="G57" s="181"/>
    </row>
    <row r="58" spans="1:7" ht="18.600000000000001" customHeight="1" x14ac:dyDescent="0.25">
      <c r="A58" s="180"/>
      <c r="B58" s="183"/>
      <c r="C58" s="184"/>
      <c r="D58" s="183"/>
      <c r="E58" s="183"/>
      <c r="F58" s="181"/>
      <c r="G58" s="181"/>
    </row>
    <row r="59" spans="1:7" ht="18.600000000000001" customHeight="1" x14ac:dyDescent="0.25">
      <c r="A59" s="180"/>
      <c r="B59" s="183"/>
      <c r="C59" s="180"/>
      <c r="D59" s="182"/>
      <c r="E59" s="182"/>
      <c r="F59" s="179"/>
      <c r="G59" s="181"/>
    </row>
    <row r="60" spans="1:7" ht="18.600000000000001" customHeight="1" x14ac:dyDescent="0.25">
      <c r="A60" s="180"/>
      <c r="B60" s="183"/>
      <c r="C60" s="180"/>
      <c r="D60" s="183"/>
      <c r="E60" s="183"/>
      <c r="F60" s="181"/>
      <c r="G60" s="179"/>
    </row>
    <row r="61" spans="1:7" ht="18.600000000000001" customHeight="1" x14ac:dyDescent="0.25">
      <c r="A61" s="180"/>
      <c r="B61" s="183"/>
      <c r="C61" s="180"/>
      <c r="D61" s="183"/>
      <c r="E61" s="183"/>
      <c r="F61" s="181"/>
      <c r="G61" s="181"/>
    </row>
    <row r="62" spans="1:7" ht="18.600000000000001" customHeight="1" x14ac:dyDescent="0.25">
      <c r="A62" s="180"/>
      <c r="B62" s="183"/>
      <c r="C62" s="180"/>
      <c r="D62" s="183"/>
      <c r="E62" s="183"/>
      <c r="F62" s="181"/>
      <c r="G62" s="179"/>
    </row>
    <row r="63" spans="1:7" ht="18.600000000000001" customHeight="1" x14ac:dyDescent="0.25">
      <c r="A63" s="180"/>
      <c r="B63" s="183"/>
      <c r="C63" s="180"/>
      <c r="D63" s="183"/>
      <c r="E63" s="183"/>
      <c r="F63" s="181"/>
      <c r="G63" s="181"/>
    </row>
    <row r="64" spans="1:7" ht="18.600000000000001" customHeight="1" x14ac:dyDescent="0.25">
      <c r="A64" s="180"/>
      <c r="B64" s="183"/>
      <c r="C64" s="180"/>
      <c r="D64" s="183"/>
      <c r="E64" s="183"/>
      <c r="F64" s="181"/>
      <c r="G64" s="181"/>
    </row>
    <row r="65" spans="1:7" ht="18.600000000000001" customHeight="1" x14ac:dyDescent="0.25">
      <c r="A65" s="180"/>
      <c r="B65" s="183"/>
      <c r="C65" s="180"/>
      <c r="D65" s="183"/>
      <c r="E65" s="183"/>
      <c r="F65" s="181"/>
      <c r="G65" s="181"/>
    </row>
    <row r="66" spans="1:7" ht="18.600000000000001" customHeight="1" x14ac:dyDescent="0.25">
      <c r="A66" s="180"/>
      <c r="B66" s="183"/>
      <c r="C66" s="180"/>
      <c r="D66" s="183"/>
      <c r="E66" s="183"/>
      <c r="F66" s="181"/>
      <c r="G66" s="181"/>
    </row>
    <row r="67" spans="1:7" ht="18.600000000000001" customHeight="1" x14ac:dyDescent="0.25">
      <c r="A67" s="180"/>
      <c r="B67" s="183"/>
      <c r="C67" s="180"/>
      <c r="D67" s="183"/>
      <c r="E67" s="183"/>
      <c r="F67" s="181"/>
      <c r="G67" s="181"/>
    </row>
    <row r="68" spans="1:7" ht="18.600000000000001" customHeight="1" x14ac:dyDescent="0.25">
      <c r="A68" s="180"/>
      <c r="B68" s="183"/>
      <c r="C68" s="184"/>
      <c r="D68" s="183"/>
      <c r="E68" s="183"/>
      <c r="F68" s="181"/>
      <c r="G68" s="181"/>
    </row>
    <row r="69" spans="1:7" ht="18.600000000000001" customHeight="1" x14ac:dyDescent="0.25">
      <c r="A69" s="180"/>
      <c r="B69" s="173"/>
      <c r="C69" s="174"/>
      <c r="D69" s="182"/>
      <c r="E69" s="182"/>
      <c r="F69" s="179"/>
      <c r="G69" s="181"/>
    </row>
    <row r="70" spans="1:7" ht="18.600000000000001" customHeight="1" x14ac:dyDescent="0.25">
      <c r="A70" s="180"/>
      <c r="B70" s="173"/>
      <c r="C70" s="174"/>
      <c r="D70" s="173"/>
      <c r="E70" s="173"/>
      <c r="F70" s="172"/>
      <c r="G70" s="181"/>
    </row>
    <row r="71" spans="1:7" ht="18.600000000000001" customHeight="1" x14ac:dyDescent="0.25">
      <c r="A71" s="180"/>
      <c r="B71" s="173"/>
      <c r="C71" s="174"/>
      <c r="D71" s="173"/>
      <c r="E71" s="173"/>
      <c r="F71" s="172"/>
      <c r="G71" s="181"/>
    </row>
    <row r="72" spans="1:7" ht="18" customHeight="1" x14ac:dyDescent="0.25">
      <c r="A72" s="180"/>
      <c r="B72" s="173"/>
      <c r="C72" s="174"/>
      <c r="D72" s="173"/>
      <c r="E72" s="173"/>
      <c r="F72" s="172"/>
      <c r="G72" s="179"/>
    </row>
    <row r="73" spans="1:7" ht="18" customHeight="1" x14ac:dyDescent="0.25">
      <c r="A73" s="174"/>
      <c r="B73" s="173"/>
      <c r="C73" s="174"/>
      <c r="D73" s="173"/>
      <c r="E73" s="173"/>
      <c r="F73" s="172"/>
      <c r="G73" s="172"/>
    </row>
    <row r="74" spans="1:7" ht="18" customHeight="1" x14ac:dyDescent="0.25">
      <c r="A74" s="174"/>
      <c r="B74" s="173"/>
      <c r="C74" s="175"/>
      <c r="D74" s="173"/>
      <c r="E74" s="173"/>
      <c r="F74" s="172"/>
      <c r="G74" s="172"/>
    </row>
    <row r="75" spans="1:7" ht="18" customHeight="1" x14ac:dyDescent="0.25">
      <c r="A75" s="174"/>
      <c r="B75" s="173"/>
      <c r="C75" s="175"/>
      <c r="D75" s="173"/>
      <c r="E75" s="173"/>
      <c r="F75" s="172"/>
      <c r="G75" s="172"/>
    </row>
    <row r="76" spans="1:7" ht="18.600000000000001" customHeight="1" x14ac:dyDescent="0.25">
      <c r="A76" s="174"/>
      <c r="B76" s="173"/>
      <c r="C76" s="174"/>
      <c r="D76" s="173"/>
      <c r="E76" s="173"/>
      <c r="F76" s="172"/>
      <c r="G76" s="172"/>
    </row>
    <row r="77" spans="1:7" ht="18.600000000000001" customHeight="1" x14ac:dyDescent="0.25">
      <c r="A77" s="174"/>
      <c r="B77" s="173"/>
      <c r="C77" s="174"/>
      <c r="D77" s="173"/>
      <c r="E77" s="173"/>
      <c r="F77" s="172"/>
      <c r="G77" s="172"/>
    </row>
    <row r="78" spans="1:7" ht="20.100000000000001" customHeight="1" x14ac:dyDescent="0.25">
      <c r="A78" s="174"/>
      <c r="B78" s="173"/>
      <c r="C78" s="174"/>
      <c r="D78" s="173"/>
      <c r="E78" s="173"/>
      <c r="F78" s="172"/>
      <c r="G78" s="172"/>
    </row>
    <row r="79" spans="1:7" ht="18.600000000000001" customHeight="1" x14ac:dyDescent="0.25">
      <c r="A79" s="174"/>
      <c r="B79" s="173"/>
      <c r="C79" s="174"/>
      <c r="D79" s="173"/>
      <c r="E79" s="173"/>
      <c r="F79" s="172"/>
      <c r="G79" s="172"/>
    </row>
    <row r="80" spans="1:7" ht="18.600000000000001" customHeight="1" x14ac:dyDescent="0.25">
      <c r="A80" s="174"/>
      <c r="B80" s="173"/>
      <c r="C80" s="174"/>
      <c r="D80" s="173"/>
      <c r="E80" s="173"/>
      <c r="F80" s="172"/>
      <c r="G80" s="172"/>
    </row>
    <row r="81" spans="1:7" ht="18.600000000000001" customHeight="1" x14ac:dyDescent="0.25">
      <c r="A81" s="174"/>
      <c r="B81" s="173"/>
      <c r="C81" s="174"/>
      <c r="D81" s="173"/>
      <c r="E81" s="173"/>
      <c r="F81" s="172"/>
      <c r="G81" s="172"/>
    </row>
    <row r="82" spans="1:7" ht="20.100000000000001" customHeight="1" x14ac:dyDescent="0.25">
      <c r="A82" s="174"/>
      <c r="B82" s="173"/>
      <c r="C82" s="175"/>
      <c r="D82" s="173"/>
      <c r="E82" s="173"/>
      <c r="F82" s="172"/>
      <c r="G82" s="172"/>
    </row>
    <row r="83" spans="1:7" ht="20.100000000000001" customHeight="1" x14ac:dyDescent="0.25">
      <c r="A83" s="174"/>
      <c r="B83" s="173"/>
      <c r="C83" s="175"/>
      <c r="D83" s="173"/>
      <c r="E83" s="173"/>
      <c r="F83" s="172"/>
      <c r="G83" s="172"/>
    </row>
    <row r="84" spans="1:7" ht="20.100000000000001" customHeight="1" x14ac:dyDescent="0.25">
      <c r="A84" s="174"/>
      <c r="B84" s="173"/>
      <c r="C84" s="175"/>
      <c r="D84" s="173"/>
      <c r="E84" s="173"/>
      <c r="F84" s="172"/>
      <c r="G84" s="172"/>
    </row>
    <row r="85" spans="1:7" ht="20.100000000000001" customHeight="1" x14ac:dyDescent="0.25">
      <c r="A85" s="174"/>
      <c r="B85" s="173"/>
      <c r="C85" s="175"/>
      <c r="D85" s="173"/>
      <c r="E85" s="173"/>
      <c r="F85" s="172"/>
      <c r="G85" s="172"/>
    </row>
    <row r="86" spans="1:7" ht="20.100000000000001" customHeight="1" x14ac:dyDescent="0.25">
      <c r="A86" s="174"/>
      <c r="B86" s="173"/>
      <c r="C86" s="175"/>
      <c r="D86" s="173"/>
      <c r="E86" s="173"/>
      <c r="F86" s="172"/>
      <c r="G86" s="172"/>
    </row>
    <row r="87" spans="1:7" ht="20.100000000000001" customHeight="1" x14ac:dyDescent="0.25">
      <c r="A87" s="174"/>
      <c r="B87" s="173"/>
      <c r="C87" s="175"/>
      <c r="D87" s="173"/>
      <c r="E87" s="173"/>
      <c r="F87" s="172"/>
      <c r="G87" s="172"/>
    </row>
    <row r="88" spans="1:7" ht="20.100000000000001" customHeight="1" x14ac:dyDescent="0.25">
      <c r="A88" s="174"/>
      <c r="B88" s="173"/>
      <c r="C88" s="174"/>
      <c r="D88" s="173"/>
      <c r="E88" s="173"/>
      <c r="F88" s="172"/>
      <c r="G88" s="172"/>
    </row>
    <row r="89" spans="1:7" ht="20.100000000000001" customHeight="1" x14ac:dyDescent="0.25">
      <c r="A89" s="174"/>
      <c r="B89" s="173"/>
      <c r="C89" s="174"/>
      <c r="D89" s="173"/>
      <c r="E89" s="173"/>
      <c r="F89" s="172"/>
      <c r="G89" s="172"/>
    </row>
    <row r="90" spans="1:7" ht="20.100000000000001" customHeight="1" x14ac:dyDescent="0.25">
      <c r="A90" s="174"/>
      <c r="B90" s="173"/>
      <c r="C90" s="174"/>
      <c r="D90" s="173"/>
      <c r="E90" s="173"/>
      <c r="F90" s="172"/>
      <c r="G90" s="172"/>
    </row>
    <row r="91" spans="1:7" ht="20.100000000000001" customHeight="1" x14ac:dyDescent="0.25">
      <c r="A91" s="174"/>
      <c r="B91" s="173"/>
      <c r="C91" s="174"/>
      <c r="D91" s="173"/>
      <c r="E91" s="173"/>
      <c r="F91" s="172"/>
      <c r="G91" s="172"/>
    </row>
    <row r="92" spans="1:7" ht="20.100000000000001" customHeight="1" x14ac:dyDescent="0.25">
      <c r="A92" s="174"/>
      <c r="B92" s="173"/>
      <c r="C92" s="174"/>
      <c r="D92" s="173"/>
      <c r="E92" s="173"/>
      <c r="F92" s="172"/>
      <c r="G92" s="172"/>
    </row>
    <row r="93" spans="1:7" ht="20.100000000000001" customHeight="1" x14ac:dyDescent="0.25">
      <c r="A93" s="174"/>
      <c r="B93" s="173"/>
      <c r="C93" s="174"/>
      <c r="D93" s="173"/>
      <c r="E93" s="173"/>
      <c r="F93" s="172"/>
      <c r="G93" s="172"/>
    </row>
    <row r="94" spans="1:7" ht="20.100000000000001" customHeight="1" x14ac:dyDescent="0.25">
      <c r="A94" s="174"/>
      <c r="B94" s="173"/>
      <c r="C94" s="174"/>
      <c r="D94" s="173"/>
      <c r="E94" s="173"/>
      <c r="F94" s="172"/>
      <c r="G94" s="172"/>
    </row>
    <row r="95" spans="1:7" ht="20.100000000000001" customHeight="1" x14ac:dyDescent="0.25">
      <c r="A95" s="174"/>
      <c r="B95" s="173"/>
      <c r="C95" s="174"/>
      <c r="D95" s="173"/>
      <c r="E95" s="173"/>
      <c r="F95" s="172"/>
      <c r="G95" s="172"/>
    </row>
    <row r="96" spans="1:7" ht="20.100000000000001" customHeight="1" x14ac:dyDescent="0.25">
      <c r="A96" s="174"/>
      <c r="B96" s="173"/>
      <c r="C96" s="175"/>
      <c r="D96" s="173"/>
      <c r="E96" s="173"/>
      <c r="F96" s="172"/>
      <c r="G96" s="172"/>
    </row>
    <row r="97" spans="1:7" ht="20.100000000000001" customHeight="1" x14ac:dyDescent="0.25">
      <c r="A97" s="174"/>
      <c r="B97" s="173"/>
      <c r="C97" s="175"/>
      <c r="D97" s="173"/>
      <c r="E97" s="173"/>
      <c r="F97" s="172"/>
      <c r="G97" s="172"/>
    </row>
    <row r="98" spans="1:7" ht="20.100000000000001" customHeight="1" x14ac:dyDescent="0.25">
      <c r="A98" s="174"/>
      <c r="B98" s="173"/>
      <c r="C98" s="175"/>
      <c r="D98" s="173"/>
      <c r="E98" s="173"/>
      <c r="F98" s="172"/>
      <c r="G98" s="172"/>
    </row>
    <row r="99" spans="1:7" ht="20.100000000000001" customHeight="1" x14ac:dyDescent="0.25">
      <c r="A99" s="174"/>
      <c r="B99" s="173"/>
      <c r="C99" s="178"/>
      <c r="D99" s="173"/>
      <c r="E99" s="173"/>
      <c r="F99" s="172"/>
      <c r="G99" s="172"/>
    </row>
    <row r="100" spans="1:7" ht="20.100000000000001" customHeight="1" x14ac:dyDescent="0.25">
      <c r="A100" s="174"/>
      <c r="B100" s="173"/>
      <c r="C100" s="178"/>
      <c r="D100" s="173"/>
      <c r="E100" s="173"/>
      <c r="F100" s="172"/>
      <c r="G100" s="172"/>
    </row>
    <row r="101" spans="1:7" ht="18.600000000000001" customHeight="1" x14ac:dyDescent="0.25">
      <c r="A101" s="174"/>
      <c r="B101" s="173"/>
      <c r="C101" s="178"/>
      <c r="D101" s="173"/>
      <c r="E101" s="173"/>
      <c r="F101" s="172"/>
      <c r="G101" s="172"/>
    </row>
    <row r="102" spans="1:7" ht="18.600000000000001" customHeight="1" x14ac:dyDescent="0.25">
      <c r="A102" s="174"/>
      <c r="B102" s="173"/>
      <c r="C102" s="174"/>
      <c r="D102" s="173"/>
      <c r="E102" s="173"/>
      <c r="F102" s="172"/>
      <c r="G102" s="172"/>
    </row>
    <row r="103" spans="1:7" ht="18.600000000000001" customHeight="1" x14ac:dyDescent="0.25">
      <c r="A103" s="174"/>
      <c r="B103" s="173"/>
      <c r="C103" s="178"/>
      <c r="D103" s="173"/>
      <c r="E103" s="173"/>
      <c r="F103" s="172"/>
      <c r="G103" s="172"/>
    </row>
    <row r="104" spans="1:7" ht="18.600000000000001" customHeight="1" x14ac:dyDescent="0.25">
      <c r="A104" s="174"/>
      <c r="B104" s="173"/>
      <c r="C104" s="178"/>
      <c r="D104" s="173"/>
      <c r="E104" s="173"/>
      <c r="F104" s="172"/>
      <c r="G104" s="172"/>
    </row>
    <row r="105" spans="1:7" ht="18.600000000000001" customHeight="1" x14ac:dyDescent="0.25">
      <c r="A105" s="174"/>
      <c r="B105" s="173"/>
      <c r="C105" s="174"/>
      <c r="D105" s="173"/>
      <c r="E105" s="173"/>
      <c r="F105" s="172"/>
      <c r="G105" s="172"/>
    </row>
    <row r="106" spans="1:7" ht="18.600000000000001" customHeight="1" x14ac:dyDescent="0.25">
      <c r="A106" s="174"/>
      <c r="B106" s="173"/>
      <c r="C106" s="175"/>
      <c r="D106" s="173"/>
      <c r="E106" s="173"/>
      <c r="F106" s="172"/>
      <c r="G106" s="172"/>
    </row>
    <row r="107" spans="1:7" ht="18.600000000000001" customHeight="1" x14ac:dyDescent="0.25">
      <c r="A107" s="174"/>
      <c r="B107" s="173"/>
      <c r="C107" s="174"/>
      <c r="D107" s="173"/>
      <c r="E107" s="173"/>
      <c r="F107" s="172"/>
      <c r="G107" s="172"/>
    </row>
    <row r="108" spans="1:7" ht="18.600000000000001" customHeight="1" x14ac:dyDescent="0.25">
      <c r="A108" s="174"/>
      <c r="B108" s="173"/>
      <c r="C108" s="174"/>
      <c r="D108" s="173"/>
      <c r="E108" s="173"/>
      <c r="F108" s="172"/>
      <c r="G108" s="172"/>
    </row>
    <row r="109" spans="1:7" ht="18.600000000000001" customHeight="1" x14ac:dyDescent="0.25">
      <c r="A109" s="174"/>
      <c r="B109" s="173"/>
      <c r="C109" s="174"/>
      <c r="D109" s="173"/>
      <c r="E109" s="173"/>
      <c r="F109" s="172"/>
      <c r="G109" s="172"/>
    </row>
    <row r="110" spans="1:7" ht="18.600000000000001" customHeight="1" x14ac:dyDescent="0.25">
      <c r="A110" s="174"/>
      <c r="B110" s="173"/>
      <c r="C110" s="177"/>
      <c r="D110" s="173"/>
      <c r="E110" s="173"/>
      <c r="F110" s="172"/>
      <c r="G110" s="172"/>
    </row>
    <row r="111" spans="1:7" ht="18.600000000000001" customHeight="1" x14ac:dyDescent="0.25">
      <c r="A111" s="174"/>
      <c r="B111" s="173"/>
      <c r="C111" s="174"/>
      <c r="D111" s="173"/>
      <c r="E111" s="173"/>
      <c r="F111" s="172"/>
      <c r="G111" s="172"/>
    </row>
    <row r="112" spans="1:7" ht="18.600000000000001" customHeight="1" x14ac:dyDescent="0.25">
      <c r="A112" s="174"/>
      <c r="B112" s="173"/>
      <c r="C112" s="177"/>
      <c r="D112" s="173"/>
      <c r="E112" s="173"/>
      <c r="F112" s="172"/>
      <c r="G112" s="172"/>
    </row>
    <row r="113" spans="1:7" ht="18.600000000000001" customHeight="1" x14ac:dyDescent="0.25">
      <c r="A113" s="174"/>
      <c r="B113" s="173"/>
      <c r="C113" s="174"/>
      <c r="D113" s="173"/>
      <c r="E113" s="173"/>
      <c r="F113" s="172"/>
      <c r="G113" s="172"/>
    </row>
    <row r="114" spans="1:7" ht="18.600000000000001" customHeight="1" x14ac:dyDescent="0.25">
      <c r="A114" s="174"/>
      <c r="B114" s="173"/>
      <c r="C114" s="174"/>
      <c r="D114" s="173"/>
      <c r="E114" s="173"/>
      <c r="F114" s="172"/>
      <c r="G114" s="172"/>
    </row>
    <row r="115" spans="1:7" ht="18.600000000000001" customHeight="1" x14ac:dyDescent="0.25">
      <c r="A115" s="174"/>
      <c r="B115" s="173"/>
      <c r="C115" s="174"/>
      <c r="D115" s="173"/>
      <c r="E115" s="173"/>
      <c r="F115" s="172"/>
      <c r="G115" s="172"/>
    </row>
    <row r="116" spans="1:7" ht="18.600000000000001" customHeight="1" x14ac:dyDescent="0.25">
      <c r="A116" s="174"/>
      <c r="B116" s="173"/>
      <c r="C116" s="175"/>
      <c r="D116" s="173"/>
      <c r="E116" s="173"/>
      <c r="F116" s="172"/>
      <c r="G116" s="172"/>
    </row>
    <row r="117" spans="1:7" ht="18.600000000000001" customHeight="1" x14ac:dyDescent="0.25">
      <c r="A117" s="174"/>
      <c r="B117" s="173"/>
      <c r="C117" s="175"/>
      <c r="D117" s="173"/>
      <c r="E117" s="173"/>
      <c r="F117" s="172"/>
      <c r="G117" s="172"/>
    </row>
    <row r="118" spans="1:7" ht="18.600000000000001" customHeight="1" x14ac:dyDescent="0.25">
      <c r="A118" s="174"/>
      <c r="B118" s="173"/>
      <c r="C118" s="174"/>
      <c r="D118" s="173"/>
      <c r="E118" s="173"/>
      <c r="F118" s="172"/>
      <c r="G118" s="172"/>
    </row>
    <row r="119" spans="1:7" ht="17.25" customHeight="1" x14ac:dyDescent="0.25">
      <c r="A119" s="174"/>
      <c r="B119" s="173"/>
      <c r="C119" s="174"/>
      <c r="D119" s="173"/>
      <c r="E119" s="173"/>
      <c r="F119" s="172"/>
      <c r="G119" s="172"/>
    </row>
    <row r="120" spans="1:7" ht="18.600000000000001" customHeight="1" x14ac:dyDescent="0.25">
      <c r="A120" s="174"/>
      <c r="B120" s="173"/>
      <c r="C120" s="174"/>
      <c r="D120" s="173"/>
      <c r="E120" s="173"/>
      <c r="F120" s="172"/>
      <c r="G120" s="172"/>
    </row>
    <row r="121" spans="1:7" ht="18.600000000000001" customHeight="1" x14ac:dyDescent="0.25">
      <c r="A121" s="174"/>
      <c r="B121" s="173"/>
      <c r="C121" s="174"/>
      <c r="D121" s="173"/>
      <c r="E121" s="173"/>
      <c r="F121" s="172"/>
      <c r="G121" s="172"/>
    </row>
    <row r="122" spans="1:7" ht="18.600000000000001" customHeight="1" x14ac:dyDescent="0.25">
      <c r="A122" s="174"/>
      <c r="B122" s="173"/>
      <c r="C122" s="174"/>
      <c r="D122" s="173"/>
      <c r="E122" s="173"/>
      <c r="F122" s="172"/>
      <c r="G122" s="172"/>
    </row>
    <row r="123" spans="1:7" ht="18.600000000000001" customHeight="1" x14ac:dyDescent="0.25">
      <c r="A123" s="174"/>
      <c r="B123" s="173"/>
      <c r="C123" s="174"/>
      <c r="D123" s="173"/>
      <c r="E123" s="173"/>
      <c r="F123" s="172"/>
      <c r="G123" s="172"/>
    </row>
    <row r="124" spans="1:7" ht="18.600000000000001" customHeight="1" x14ac:dyDescent="0.25">
      <c r="A124" s="174"/>
      <c r="B124" s="173"/>
      <c r="C124" s="174"/>
      <c r="D124" s="173"/>
      <c r="E124" s="173"/>
      <c r="F124" s="172"/>
      <c r="G124" s="172"/>
    </row>
    <row r="125" spans="1:7" ht="18.600000000000001" customHeight="1" x14ac:dyDescent="0.25">
      <c r="A125" s="174"/>
      <c r="B125" s="173"/>
      <c r="C125" s="175"/>
      <c r="D125" s="173"/>
      <c r="E125" s="173"/>
      <c r="F125" s="172"/>
      <c r="G125" s="172"/>
    </row>
    <row r="126" spans="1:7" ht="18.600000000000001" customHeight="1" x14ac:dyDescent="0.25">
      <c r="A126" s="174"/>
      <c r="B126" s="173"/>
      <c r="C126" s="175"/>
      <c r="D126" s="173"/>
      <c r="E126" s="173"/>
      <c r="F126" s="172"/>
      <c r="G126" s="172"/>
    </row>
    <row r="127" spans="1:7" ht="18.600000000000001" customHeight="1" x14ac:dyDescent="0.25">
      <c r="A127" s="174"/>
      <c r="B127" s="173"/>
      <c r="C127" s="175"/>
      <c r="D127" s="173"/>
      <c r="E127" s="173"/>
      <c r="F127" s="172"/>
      <c r="G127" s="172"/>
    </row>
    <row r="128" spans="1:7" ht="18.600000000000001" customHeight="1" x14ac:dyDescent="0.25">
      <c r="A128" s="174"/>
      <c r="B128" s="173"/>
      <c r="C128" s="174"/>
      <c r="D128" s="173"/>
      <c r="E128" s="173"/>
      <c r="F128" s="172"/>
      <c r="G128" s="172"/>
    </row>
    <row r="129" spans="1:7" ht="18.600000000000001" customHeight="1" x14ac:dyDescent="0.25">
      <c r="A129" s="174"/>
      <c r="B129" s="173"/>
      <c r="C129" s="174"/>
      <c r="D129" s="173"/>
      <c r="E129" s="173"/>
      <c r="F129" s="172"/>
      <c r="G129" s="172"/>
    </row>
    <row r="130" spans="1:7" ht="18.600000000000001" customHeight="1" x14ac:dyDescent="0.25">
      <c r="A130" s="174"/>
      <c r="B130" s="173"/>
      <c r="C130" s="174"/>
      <c r="D130" s="173"/>
      <c r="E130" s="173"/>
      <c r="F130" s="172"/>
      <c r="G130" s="172"/>
    </row>
    <row r="131" spans="1:7" ht="18.600000000000001" customHeight="1" x14ac:dyDescent="0.25">
      <c r="A131" s="174"/>
      <c r="B131" s="173"/>
      <c r="C131" s="174"/>
      <c r="D131" s="173"/>
      <c r="E131" s="173"/>
      <c r="F131" s="172"/>
      <c r="G131" s="172"/>
    </row>
    <row r="132" spans="1:7" ht="18.600000000000001" customHeight="1" x14ac:dyDescent="0.25">
      <c r="A132" s="174"/>
      <c r="B132" s="173"/>
      <c r="C132" s="174"/>
      <c r="D132" s="173"/>
      <c r="E132" s="173"/>
      <c r="F132" s="172"/>
      <c r="G132" s="172"/>
    </row>
    <row r="133" spans="1:7" ht="18.600000000000001" customHeight="1" x14ac:dyDescent="0.25">
      <c r="A133" s="174"/>
      <c r="B133" s="173"/>
      <c r="C133" s="174"/>
      <c r="D133" s="173"/>
      <c r="E133" s="173"/>
      <c r="F133" s="172"/>
      <c r="G133" s="172"/>
    </row>
    <row r="134" spans="1:7" ht="18.600000000000001" customHeight="1" x14ac:dyDescent="0.25">
      <c r="A134" s="174"/>
      <c r="B134" s="173"/>
      <c r="C134" s="174"/>
      <c r="D134" s="173"/>
      <c r="E134" s="173"/>
      <c r="F134" s="172"/>
      <c r="G134" s="172"/>
    </row>
    <row r="135" spans="1:7" ht="18.600000000000001" customHeight="1" x14ac:dyDescent="0.25">
      <c r="A135" s="174"/>
      <c r="B135" s="173"/>
      <c r="C135" s="175"/>
      <c r="D135" s="173"/>
      <c r="E135" s="173"/>
      <c r="F135" s="172"/>
      <c r="G135" s="172"/>
    </row>
    <row r="136" spans="1:7" ht="18.600000000000001" customHeight="1" x14ac:dyDescent="0.25">
      <c r="A136" s="174"/>
      <c r="B136" s="173"/>
      <c r="C136" s="175"/>
      <c r="D136" s="173"/>
      <c r="E136" s="173"/>
      <c r="F136" s="172"/>
      <c r="G136" s="172"/>
    </row>
    <row r="137" spans="1:7" ht="18.600000000000001" customHeight="1" x14ac:dyDescent="0.25">
      <c r="A137" s="174"/>
      <c r="B137" s="173"/>
      <c r="C137" s="174"/>
      <c r="D137" s="173"/>
      <c r="E137" s="173"/>
      <c r="F137" s="172"/>
      <c r="G137" s="172"/>
    </row>
    <row r="138" spans="1:7" ht="18.600000000000001" customHeight="1" x14ac:dyDescent="0.25">
      <c r="A138" s="174"/>
      <c r="B138" s="173"/>
      <c r="C138" s="177"/>
      <c r="D138" s="173"/>
      <c r="E138" s="173"/>
      <c r="F138" s="172"/>
      <c r="G138" s="172"/>
    </row>
    <row r="139" spans="1:7" ht="18.600000000000001" customHeight="1" x14ac:dyDescent="0.25">
      <c r="A139" s="174"/>
      <c r="B139" s="173"/>
      <c r="C139" s="177"/>
      <c r="D139" s="173"/>
      <c r="E139" s="173"/>
      <c r="F139" s="172"/>
      <c r="G139" s="172"/>
    </row>
    <row r="140" spans="1:7" ht="18.600000000000001" customHeight="1" x14ac:dyDescent="0.25">
      <c r="A140" s="174"/>
      <c r="B140" s="173"/>
      <c r="C140" s="174"/>
      <c r="D140" s="173"/>
      <c r="E140" s="173"/>
      <c r="F140" s="172"/>
      <c r="G140" s="172"/>
    </row>
    <row r="141" spans="1:7" ht="18.600000000000001" customHeight="1" x14ac:dyDescent="0.25">
      <c r="A141" s="174"/>
      <c r="B141" s="173"/>
      <c r="C141" s="177"/>
      <c r="D141" s="173"/>
      <c r="E141" s="173"/>
      <c r="F141" s="172"/>
      <c r="G141" s="172"/>
    </row>
    <row r="142" spans="1:7" ht="18.600000000000001" customHeight="1" x14ac:dyDescent="0.25">
      <c r="A142" s="174"/>
      <c r="B142" s="173"/>
      <c r="C142" s="177"/>
      <c r="D142" s="173"/>
      <c r="E142" s="173"/>
      <c r="F142" s="172"/>
      <c r="G142" s="172"/>
    </row>
    <row r="143" spans="1:7" ht="18.600000000000001" customHeight="1" x14ac:dyDescent="0.25">
      <c r="A143" s="174"/>
      <c r="B143" s="173"/>
      <c r="C143" s="174"/>
      <c r="D143" s="173"/>
      <c r="E143" s="173"/>
      <c r="F143" s="172"/>
      <c r="G143" s="172"/>
    </row>
    <row r="144" spans="1:7" ht="18.600000000000001" customHeight="1" x14ac:dyDescent="0.25">
      <c r="A144" s="174"/>
      <c r="B144" s="173"/>
      <c r="C144" s="174"/>
      <c r="D144" s="173"/>
      <c r="E144" s="173"/>
      <c r="F144" s="172"/>
      <c r="G144" s="172"/>
    </row>
    <row r="145" spans="1:7" ht="18.600000000000001" customHeight="1" x14ac:dyDescent="0.25">
      <c r="A145" s="174"/>
      <c r="B145" s="173"/>
      <c r="C145" s="175"/>
      <c r="D145" s="173"/>
      <c r="E145" s="173"/>
      <c r="F145" s="172"/>
      <c r="G145" s="172"/>
    </row>
    <row r="146" spans="1:7" ht="18.600000000000001" customHeight="1" x14ac:dyDescent="0.25">
      <c r="A146" s="174"/>
      <c r="B146" s="173"/>
      <c r="C146" s="175"/>
      <c r="D146" s="173"/>
      <c r="E146" s="173"/>
      <c r="F146" s="172"/>
      <c r="G146" s="172"/>
    </row>
    <row r="147" spans="1:7" ht="18.600000000000001" customHeight="1" x14ac:dyDescent="0.25">
      <c r="A147" s="174"/>
      <c r="B147" s="173"/>
      <c r="C147" s="175"/>
      <c r="D147" s="173"/>
      <c r="E147" s="173"/>
      <c r="F147" s="172"/>
      <c r="G147" s="172"/>
    </row>
    <row r="148" spans="1:7" ht="18.600000000000001" customHeight="1" x14ac:dyDescent="0.25">
      <c r="A148" s="174"/>
      <c r="B148" s="173"/>
      <c r="C148" s="174"/>
      <c r="D148" s="173"/>
      <c r="E148" s="173"/>
      <c r="F148" s="172"/>
      <c r="G148" s="172"/>
    </row>
    <row r="149" spans="1:7" ht="18.600000000000001" customHeight="1" x14ac:dyDescent="0.25">
      <c r="A149" s="174"/>
      <c r="B149" s="173"/>
      <c r="C149" s="174"/>
      <c r="D149" s="173"/>
      <c r="E149" s="173"/>
      <c r="F149" s="172"/>
      <c r="G149" s="172"/>
    </row>
    <row r="150" spans="1:7" ht="18.600000000000001" customHeight="1" x14ac:dyDescent="0.25">
      <c r="A150" s="174"/>
      <c r="B150" s="173"/>
      <c r="C150" s="174"/>
      <c r="D150" s="173"/>
      <c r="E150" s="173"/>
      <c r="F150" s="172"/>
      <c r="G150" s="172"/>
    </row>
    <row r="151" spans="1:7" ht="18.600000000000001" customHeight="1" x14ac:dyDescent="0.25">
      <c r="A151" s="174"/>
      <c r="B151" s="173"/>
      <c r="C151" s="174"/>
      <c r="D151" s="173"/>
      <c r="E151" s="173"/>
      <c r="F151" s="172"/>
      <c r="G151" s="172"/>
    </row>
    <row r="152" spans="1:7" ht="18.600000000000001" customHeight="1" x14ac:dyDescent="0.25">
      <c r="A152" s="174"/>
      <c r="B152" s="173"/>
      <c r="C152" s="174"/>
      <c r="D152" s="173"/>
      <c r="E152" s="173"/>
      <c r="F152" s="172"/>
      <c r="G152" s="172"/>
    </row>
    <row r="153" spans="1:7" ht="18.600000000000001" customHeight="1" x14ac:dyDescent="0.25">
      <c r="A153" s="174"/>
      <c r="B153" s="173"/>
      <c r="C153" s="174"/>
      <c r="D153" s="173"/>
      <c r="E153" s="173"/>
      <c r="F153" s="172"/>
      <c r="G153" s="172"/>
    </row>
    <row r="154" spans="1:7" ht="18.600000000000001" customHeight="1" x14ac:dyDescent="0.25">
      <c r="A154" s="174"/>
      <c r="B154" s="173"/>
      <c r="C154" s="175"/>
      <c r="D154" s="173"/>
      <c r="E154" s="173"/>
      <c r="F154" s="172"/>
      <c r="G154" s="172"/>
    </row>
    <row r="155" spans="1:7" ht="18.600000000000001" customHeight="1" x14ac:dyDescent="0.25">
      <c r="A155" s="174"/>
      <c r="B155" s="173"/>
      <c r="C155" s="174"/>
      <c r="D155" s="173"/>
      <c r="E155" s="173"/>
      <c r="F155" s="172"/>
      <c r="G155" s="172"/>
    </row>
    <row r="156" spans="1:7" ht="18.600000000000001" customHeight="1" x14ac:dyDescent="0.25">
      <c r="A156" s="174"/>
      <c r="B156" s="173"/>
      <c r="C156" s="174"/>
      <c r="D156" s="173"/>
      <c r="E156" s="173"/>
      <c r="F156" s="172"/>
      <c r="G156" s="172"/>
    </row>
    <row r="157" spans="1:7" ht="18.600000000000001" customHeight="1" x14ac:dyDescent="0.25">
      <c r="A157" s="174"/>
      <c r="B157" s="173"/>
      <c r="C157" s="174"/>
      <c r="D157" s="173"/>
      <c r="E157" s="173"/>
      <c r="F157" s="172"/>
      <c r="G157" s="172"/>
    </row>
    <row r="158" spans="1:7" ht="18.600000000000001" customHeight="1" x14ac:dyDescent="0.25">
      <c r="A158" s="174"/>
      <c r="B158" s="173"/>
      <c r="C158" s="174"/>
      <c r="D158" s="173"/>
      <c r="E158" s="173"/>
      <c r="F158" s="172"/>
      <c r="G158" s="172"/>
    </row>
    <row r="159" spans="1:7" ht="18.600000000000001" customHeight="1" x14ac:dyDescent="0.25">
      <c r="A159" s="174"/>
      <c r="B159" s="173"/>
      <c r="C159" s="174"/>
      <c r="D159" s="173"/>
      <c r="E159" s="173"/>
      <c r="F159" s="172"/>
      <c r="G159" s="172"/>
    </row>
    <row r="160" spans="1:7" ht="18.600000000000001" customHeight="1" x14ac:dyDescent="0.25">
      <c r="A160" s="174"/>
      <c r="B160" s="173"/>
      <c r="C160" s="174"/>
      <c r="D160" s="173"/>
      <c r="E160" s="173"/>
      <c r="F160" s="172"/>
      <c r="G160" s="172"/>
    </row>
    <row r="161" spans="1:7" ht="18.600000000000001" customHeight="1" x14ac:dyDescent="0.25">
      <c r="A161" s="174"/>
      <c r="B161" s="173"/>
      <c r="C161" s="174"/>
      <c r="D161" s="173"/>
      <c r="E161" s="173"/>
      <c r="F161" s="172"/>
      <c r="G161" s="172"/>
    </row>
    <row r="162" spans="1:7" ht="18.600000000000001" customHeight="1" x14ac:dyDescent="0.25">
      <c r="A162" s="174"/>
      <c r="B162" s="173"/>
      <c r="C162" s="174"/>
      <c r="D162" s="173"/>
      <c r="E162" s="173"/>
      <c r="F162" s="172"/>
      <c r="G162" s="172"/>
    </row>
    <row r="163" spans="1:7" ht="18.600000000000001" customHeight="1" x14ac:dyDescent="0.25">
      <c r="A163" s="174"/>
      <c r="B163" s="173"/>
      <c r="C163" s="175"/>
      <c r="D163" s="173"/>
      <c r="E163" s="173"/>
      <c r="F163" s="172"/>
      <c r="G163" s="172"/>
    </row>
    <row r="164" spans="1:7" ht="18.600000000000001" customHeight="1" x14ac:dyDescent="0.25">
      <c r="A164" s="174"/>
      <c r="B164" s="173"/>
      <c r="C164" s="174"/>
      <c r="D164" s="173"/>
      <c r="E164" s="173"/>
      <c r="F164" s="172"/>
      <c r="G164" s="172"/>
    </row>
    <row r="165" spans="1:7" ht="18.600000000000001" customHeight="1" x14ac:dyDescent="0.25">
      <c r="A165" s="174"/>
      <c r="B165" s="173"/>
      <c r="C165" s="174"/>
      <c r="D165" s="173"/>
      <c r="E165" s="173"/>
      <c r="F165" s="172"/>
      <c r="G165" s="172"/>
    </row>
    <row r="166" spans="1:7" ht="18.600000000000001" customHeight="1" x14ac:dyDescent="0.25">
      <c r="A166" s="174"/>
      <c r="B166" s="173"/>
      <c r="C166" s="174"/>
      <c r="D166" s="173"/>
      <c r="E166" s="173"/>
      <c r="F166" s="172"/>
      <c r="G166" s="172"/>
    </row>
    <row r="167" spans="1:7" ht="18.600000000000001" customHeight="1" x14ac:dyDescent="0.25">
      <c r="A167" s="174"/>
      <c r="B167" s="173"/>
      <c r="C167" s="174"/>
      <c r="D167" s="173"/>
      <c r="E167" s="173"/>
      <c r="F167" s="172"/>
      <c r="G167" s="172"/>
    </row>
    <row r="168" spans="1:7" ht="18.600000000000001" customHeight="1" x14ac:dyDescent="0.25">
      <c r="A168" s="174"/>
      <c r="B168" s="173"/>
      <c r="C168" s="174"/>
      <c r="D168" s="173"/>
      <c r="E168" s="173"/>
      <c r="F168" s="172"/>
      <c r="G168" s="172"/>
    </row>
    <row r="169" spans="1:7" ht="18.600000000000001" customHeight="1" x14ac:dyDescent="0.25">
      <c r="A169" s="174"/>
      <c r="B169" s="173"/>
      <c r="C169" s="174"/>
      <c r="D169" s="173"/>
      <c r="E169" s="173"/>
      <c r="F169" s="173"/>
      <c r="G169" s="172"/>
    </row>
    <row r="170" spans="1:7" ht="18.600000000000001" customHeight="1" x14ac:dyDescent="0.25">
      <c r="A170" s="174"/>
      <c r="B170" s="173"/>
      <c r="C170" s="174"/>
      <c r="D170" s="173"/>
      <c r="E170" s="173"/>
      <c r="F170" s="173"/>
      <c r="G170" s="172"/>
    </row>
    <row r="171" spans="1:7" ht="18.600000000000001" customHeight="1" x14ac:dyDescent="0.25">
      <c r="A171" s="174"/>
      <c r="B171" s="173"/>
      <c r="C171" s="174"/>
      <c r="D171" s="173"/>
      <c r="E171" s="173"/>
      <c r="F171" s="173"/>
      <c r="G171" s="172"/>
    </row>
    <row r="172" spans="1:7" ht="18.600000000000001" customHeight="1" x14ac:dyDescent="0.25">
      <c r="A172" s="174"/>
      <c r="B172" s="173"/>
      <c r="C172" s="174"/>
      <c r="D172" s="173"/>
      <c r="E172" s="173"/>
      <c r="F172" s="172"/>
      <c r="G172" s="172"/>
    </row>
    <row r="173" spans="1:7" ht="18.600000000000001" customHeight="1" x14ac:dyDescent="0.25">
      <c r="A173" s="174"/>
      <c r="B173" s="173"/>
      <c r="C173" s="174"/>
      <c r="D173" s="173"/>
      <c r="E173" s="173"/>
      <c r="F173" s="172"/>
      <c r="G173" s="172"/>
    </row>
    <row r="174" spans="1:7" ht="18.600000000000001" customHeight="1" x14ac:dyDescent="0.25">
      <c r="A174" s="174"/>
      <c r="B174" s="173"/>
      <c r="C174" s="174"/>
      <c r="D174" s="173"/>
      <c r="E174" s="173"/>
      <c r="F174" s="172"/>
    </row>
    <row r="175" spans="1:7" ht="18.600000000000001" customHeight="1" x14ac:dyDescent="0.25">
      <c r="A175" s="174"/>
      <c r="B175" s="173"/>
      <c r="C175" s="174"/>
      <c r="D175" s="173"/>
      <c r="E175" s="173"/>
      <c r="F175" s="172"/>
      <c r="G175" s="172"/>
    </row>
    <row r="176" spans="1:7" ht="18.600000000000001" customHeight="1" x14ac:dyDescent="0.25">
      <c r="A176" s="174"/>
      <c r="B176" s="173"/>
      <c r="C176" s="174"/>
      <c r="D176" s="173"/>
      <c r="E176" s="173"/>
      <c r="F176" s="172"/>
      <c r="G176" s="172"/>
    </row>
    <row r="177" spans="1:7" ht="20.100000000000001" customHeight="1" x14ac:dyDescent="0.25">
      <c r="A177" s="174"/>
      <c r="B177" s="173"/>
      <c r="C177" s="174"/>
      <c r="D177" s="173"/>
      <c r="E177" s="173"/>
      <c r="F177" s="172"/>
      <c r="G177" s="172"/>
    </row>
    <row r="178" spans="1:7" ht="20.100000000000001" customHeight="1" x14ac:dyDescent="0.25">
      <c r="A178" s="174"/>
      <c r="B178" s="173"/>
      <c r="C178" s="174"/>
      <c r="D178" s="173"/>
      <c r="E178" s="173"/>
      <c r="F178" s="172"/>
      <c r="G178" s="172"/>
    </row>
    <row r="179" spans="1:7" ht="18.600000000000001" customHeight="1" x14ac:dyDescent="0.25">
      <c r="A179" s="174"/>
      <c r="B179" s="173"/>
      <c r="C179" s="174"/>
      <c r="D179" s="173"/>
      <c r="E179" s="173"/>
      <c r="F179" s="172"/>
      <c r="G179" s="172"/>
    </row>
    <row r="180" spans="1:7" ht="18.600000000000001" customHeight="1" x14ac:dyDescent="0.25">
      <c r="A180" s="174"/>
      <c r="B180" s="173"/>
      <c r="C180" s="174"/>
      <c r="D180" s="173"/>
      <c r="E180" s="173"/>
      <c r="F180" s="172"/>
      <c r="G180" s="172"/>
    </row>
    <row r="181" spans="1:7" ht="18.600000000000001" customHeight="1" x14ac:dyDescent="0.25">
      <c r="A181" s="174"/>
      <c r="B181" s="173"/>
      <c r="C181" s="174"/>
      <c r="D181" s="173"/>
      <c r="E181" s="173"/>
      <c r="F181" s="172"/>
      <c r="G181" s="172"/>
    </row>
    <row r="182" spans="1:7" ht="18.600000000000001" customHeight="1" x14ac:dyDescent="0.25">
      <c r="A182" s="174"/>
      <c r="B182" s="173"/>
      <c r="C182" s="174"/>
      <c r="D182" s="173"/>
      <c r="E182" s="173"/>
      <c r="F182" s="172"/>
      <c r="G182" s="172"/>
    </row>
    <row r="183" spans="1:7" ht="18.600000000000001" customHeight="1" x14ac:dyDescent="0.25">
      <c r="A183" s="174"/>
      <c r="B183" s="173"/>
      <c r="C183" s="174"/>
      <c r="D183" s="173"/>
      <c r="E183" s="173"/>
      <c r="F183" s="172"/>
      <c r="G183" s="172"/>
    </row>
    <row r="184" spans="1:7" ht="18.600000000000001" customHeight="1" x14ac:dyDescent="0.25">
      <c r="A184" s="174"/>
      <c r="B184" s="173"/>
      <c r="C184" s="175"/>
      <c r="D184" s="173"/>
      <c r="E184" s="173"/>
      <c r="F184" s="172"/>
      <c r="G184" s="172"/>
    </row>
    <row r="185" spans="1:7" ht="18.600000000000001" customHeight="1" x14ac:dyDescent="0.25">
      <c r="A185" s="174"/>
      <c r="C185" s="175"/>
      <c r="D185" s="173"/>
      <c r="E185" s="173"/>
      <c r="F185" s="173"/>
      <c r="G185" s="172"/>
    </row>
    <row r="186" spans="1:7" ht="18.600000000000001" customHeight="1" x14ac:dyDescent="0.25">
      <c r="A186" s="174"/>
      <c r="C186" s="174"/>
      <c r="D186" s="173"/>
      <c r="E186" s="173"/>
      <c r="F186" s="172"/>
      <c r="G186" s="172"/>
    </row>
    <row r="187" spans="1:7" ht="18.600000000000001" customHeight="1" x14ac:dyDescent="0.25">
      <c r="A187" s="174"/>
      <c r="C187" s="174"/>
      <c r="D187" s="173"/>
      <c r="E187" s="173"/>
      <c r="F187" s="172"/>
      <c r="G187" s="172"/>
    </row>
    <row r="188" spans="1:7" ht="18.600000000000001" customHeight="1" x14ac:dyDescent="0.25">
      <c r="A188" s="174"/>
      <c r="C188" s="174"/>
      <c r="D188" s="173"/>
      <c r="E188" s="173"/>
      <c r="F188" s="172"/>
      <c r="G188" s="176"/>
    </row>
    <row r="189" spans="1:7" ht="18.600000000000001" customHeight="1" x14ac:dyDescent="0.25">
      <c r="C189" s="175"/>
      <c r="D189" s="173"/>
      <c r="E189" s="173"/>
      <c r="F189" s="172"/>
      <c r="G189" s="172"/>
    </row>
    <row r="190" spans="1:7" ht="18.600000000000001" customHeight="1" x14ac:dyDescent="0.25">
      <c r="C190" s="174"/>
      <c r="D190" s="173"/>
      <c r="E190" s="173"/>
      <c r="F190" s="172"/>
      <c r="G190" s="172"/>
    </row>
    <row r="191" spans="1:7" ht="18.600000000000001" customHeight="1" x14ac:dyDescent="0.25">
      <c r="C191" s="174"/>
      <c r="D191" s="173"/>
      <c r="E191" s="173"/>
      <c r="F191" s="172"/>
      <c r="G191" s="172"/>
    </row>
    <row r="192" spans="1:7" ht="18.600000000000001" customHeight="1" x14ac:dyDescent="0.25">
      <c r="C192" s="174"/>
      <c r="D192" s="173"/>
      <c r="E192" s="173"/>
      <c r="F192" s="172"/>
      <c r="G192" s="172"/>
    </row>
    <row r="193" spans="3:7" ht="18.600000000000001" customHeight="1" x14ac:dyDescent="0.25">
      <c r="C193" s="174"/>
      <c r="D193" s="173"/>
      <c r="E193" s="173"/>
      <c r="F193" s="172"/>
      <c r="G193" s="172"/>
    </row>
    <row r="194" spans="3:7" ht="18.600000000000001" customHeight="1" x14ac:dyDescent="0.25">
      <c r="C194" s="174"/>
      <c r="D194" s="173"/>
      <c r="E194" s="173"/>
      <c r="F194" s="172"/>
      <c r="G194" s="172"/>
    </row>
    <row r="195" spans="3:7" ht="18.600000000000001" customHeight="1" x14ac:dyDescent="0.25">
      <c r="C195" s="174"/>
      <c r="D195" s="173"/>
      <c r="E195" s="173"/>
      <c r="F195" s="172"/>
      <c r="G195" s="172"/>
    </row>
    <row r="196" spans="3:7" ht="18.600000000000001" customHeight="1" x14ac:dyDescent="0.25">
      <c r="C196" s="174"/>
      <c r="D196" s="173"/>
      <c r="E196" s="173"/>
      <c r="F196" s="172"/>
      <c r="G196" s="172"/>
    </row>
    <row r="197" spans="3:7" ht="18.600000000000001" customHeight="1" x14ac:dyDescent="0.25">
      <c r="C197" s="174"/>
      <c r="D197" s="173"/>
      <c r="E197" s="173"/>
      <c r="F197" s="172"/>
      <c r="G197" s="172"/>
    </row>
    <row r="198" spans="3:7" ht="20.100000000000001" customHeight="1" x14ac:dyDescent="0.25">
      <c r="D198" s="173"/>
      <c r="E198" s="173"/>
      <c r="F198" s="172"/>
      <c r="G198" s="172"/>
    </row>
    <row r="199" spans="3:7" ht="18.600000000000001" customHeight="1" x14ac:dyDescent="0.25">
      <c r="G199" s="172"/>
    </row>
    <row r="200" spans="3:7" ht="18.600000000000001" customHeight="1" x14ac:dyDescent="0.25">
      <c r="G200" s="172"/>
    </row>
    <row r="201" spans="3:7" ht="18.600000000000001" customHeight="1" x14ac:dyDescent="0.25">
      <c r="G201" s="172"/>
    </row>
    <row r="202" spans="3:7" ht="18.600000000000001" customHeight="1" x14ac:dyDescent="0.25"/>
    <row r="203" spans="3:7" ht="33.75" customHeight="1" x14ac:dyDescent="0.25"/>
    <row r="204" spans="3:7" ht="18.600000000000001" customHeight="1" x14ac:dyDescent="0.25"/>
    <row r="205" spans="3:7" ht="18.600000000000001" customHeight="1" x14ac:dyDescent="0.25"/>
    <row r="206" spans="3:7" ht="38.25" customHeight="1" x14ac:dyDescent="0.25"/>
    <row r="207" spans="3:7" ht="18.600000000000001" customHeight="1" x14ac:dyDescent="0.25"/>
    <row r="208" spans="3:7" ht="18.600000000000001" customHeight="1" x14ac:dyDescent="0.25"/>
    <row r="209" ht="18.600000000000001" customHeight="1" x14ac:dyDescent="0.25"/>
    <row r="210" ht="18.600000000000001" customHeight="1" x14ac:dyDescent="0.25"/>
    <row r="211" ht="29.25" customHeight="1" x14ac:dyDescent="0.25"/>
    <row r="212" ht="18.600000000000001" customHeight="1" x14ac:dyDescent="0.25"/>
    <row r="213" ht="18.600000000000001" customHeight="1" x14ac:dyDescent="0.25"/>
    <row r="214" ht="18.600000000000001" customHeight="1" x14ac:dyDescent="0.25"/>
    <row r="215" ht="36" customHeight="1" x14ac:dyDescent="0.25"/>
    <row r="216" ht="18.600000000000001" customHeight="1" x14ac:dyDescent="0.25"/>
    <row r="217" ht="18.600000000000001" customHeight="1" x14ac:dyDescent="0.25"/>
    <row r="218" ht="18.600000000000001" customHeight="1" x14ac:dyDescent="0.25"/>
    <row r="219" ht="18.600000000000001" customHeight="1" x14ac:dyDescent="0.25"/>
    <row r="220" ht="18.600000000000001" customHeight="1" x14ac:dyDescent="0.25"/>
    <row r="221" ht="18.600000000000001" customHeight="1" x14ac:dyDescent="0.25"/>
    <row r="222" ht="18.600000000000001" customHeight="1" x14ac:dyDescent="0.25"/>
    <row r="223" ht="18.600000000000001" customHeight="1" x14ac:dyDescent="0.25"/>
    <row r="224" ht="18.600000000000001" customHeight="1" x14ac:dyDescent="0.25"/>
    <row r="225" ht="18.600000000000001" customHeight="1" x14ac:dyDescent="0.25"/>
    <row r="226" ht="18.600000000000001" customHeight="1" x14ac:dyDescent="0.25"/>
    <row r="227" ht="18.600000000000001" customHeight="1" x14ac:dyDescent="0.25"/>
    <row r="228" ht="18.600000000000001" customHeight="1" x14ac:dyDescent="0.25"/>
    <row r="229" ht="18.600000000000001" customHeight="1" x14ac:dyDescent="0.25"/>
    <row r="230" ht="18.600000000000001" customHeight="1" x14ac:dyDescent="0.25"/>
    <row r="231" ht="18.600000000000001" customHeight="1" x14ac:dyDescent="0.25"/>
    <row r="232" ht="18.600000000000001" customHeight="1" x14ac:dyDescent="0.25"/>
    <row r="233" ht="18.600000000000001" customHeight="1" x14ac:dyDescent="0.25"/>
    <row r="234" ht="18.600000000000001" customHeight="1" x14ac:dyDescent="0.25"/>
    <row r="235" ht="18.600000000000001" customHeight="1" x14ac:dyDescent="0.25"/>
    <row r="236" ht="18.600000000000001" customHeight="1" x14ac:dyDescent="0.25"/>
    <row r="237" ht="18.600000000000001" customHeight="1" x14ac:dyDescent="0.25"/>
    <row r="240" ht="18.600000000000001" customHeight="1" x14ac:dyDescent="0.25"/>
  </sheetData>
  <sheetProtection algorithmName="SHA-512" hashValue="CrlYjdl/r6T78dEgOva7MGIcG0lFe5CqgjiuA0soBZR+2CWN7FjE4HWGLk9MFC8xskaw0YndGoHGpo4v2FZGWw==" saltValue="SDSCghZTkvbGlxy/T1DFyw==" spinCount="100000" sheet="1" objects="1" scenarios="1"/>
  <pageMargins left="0.78740157480314965" right="0.78740157480314965" top="0.98425196850393704" bottom="0.98425196850393704" header="0.51181102362204722" footer="0.51181102362204722"/>
  <pageSetup paperSize="9" scale="63" orientation="portrait" blackAndWhite="1" r:id="rId1"/>
  <headerFooter alignWithMargins="0"/>
  <rowBreaks count="2" manualBreakCount="2">
    <brk id="88" max="4" man="1"/>
    <brk id="13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M149"/>
  <sheetViews>
    <sheetView showGridLines="0" topLeftCell="A101" workbookViewId="0">
      <selection activeCell="E45" sqref="E45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6640625" style="1" customWidth="1"/>
    <col min="7" max="7" width="7" style="1" customWidth="1"/>
    <col min="8" max="8" width="11.5" style="1" customWidth="1"/>
    <col min="9" max="9" width="20.1640625" style="88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66406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239"/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</row>
    <row r="2" spans="1:46" s="1" customFormat="1" ht="37.15" customHeight="1" x14ac:dyDescent="0.2">
      <c r="A2" s="239"/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388" t="s">
        <v>5</v>
      </c>
      <c r="M2" s="389"/>
      <c r="N2" s="389"/>
      <c r="O2" s="389"/>
      <c r="P2" s="389"/>
      <c r="Q2" s="389"/>
      <c r="R2" s="389"/>
      <c r="S2" s="389"/>
      <c r="T2" s="389"/>
      <c r="U2" s="389"/>
      <c r="V2" s="389"/>
      <c r="W2" s="239"/>
      <c r="X2" s="239"/>
      <c r="Y2" s="239"/>
      <c r="Z2" s="239"/>
      <c r="AA2" s="239"/>
      <c r="AB2" s="239"/>
      <c r="AC2" s="239"/>
      <c r="AD2" s="239"/>
      <c r="AT2" s="14" t="s">
        <v>93</v>
      </c>
    </row>
    <row r="3" spans="1:46" s="1" customFormat="1" ht="7.15" customHeight="1" x14ac:dyDescent="0.2">
      <c r="A3" s="239"/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2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T3" s="14" t="s">
        <v>84</v>
      </c>
    </row>
    <row r="4" spans="1:46" s="1" customFormat="1" ht="25.15" customHeight="1" x14ac:dyDescent="0.2">
      <c r="A4" s="239"/>
      <c r="B4" s="242"/>
      <c r="C4" s="239"/>
      <c r="D4" s="243" t="s">
        <v>94</v>
      </c>
      <c r="E4" s="239"/>
      <c r="F4" s="239"/>
      <c r="G4" s="239"/>
      <c r="H4" s="239"/>
      <c r="I4" s="239"/>
      <c r="J4" s="239"/>
      <c r="K4" s="239"/>
      <c r="L4" s="242"/>
      <c r="M4" s="244" t="s">
        <v>10</v>
      </c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T4" s="14" t="s">
        <v>3</v>
      </c>
    </row>
    <row r="5" spans="1:46" s="1" customFormat="1" ht="7.15" customHeight="1" x14ac:dyDescent="0.2">
      <c r="A5" s="239"/>
      <c r="B5" s="242"/>
      <c r="C5" s="239"/>
      <c r="D5" s="239"/>
      <c r="E5" s="239"/>
      <c r="F5" s="239"/>
      <c r="G5" s="239"/>
      <c r="H5" s="239"/>
      <c r="I5" s="239"/>
      <c r="J5" s="239"/>
      <c r="K5" s="239"/>
      <c r="L5" s="242"/>
      <c r="M5" s="239"/>
      <c r="N5" s="239"/>
      <c r="O5" s="239"/>
      <c r="P5" s="239"/>
      <c r="Q5" s="239"/>
      <c r="R5" s="239"/>
      <c r="S5" s="239"/>
      <c r="T5" s="239"/>
      <c r="U5" s="239"/>
      <c r="V5" s="239"/>
      <c r="W5" s="239"/>
      <c r="X5" s="239"/>
      <c r="Y5" s="239"/>
      <c r="Z5" s="239"/>
      <c r="AA5" s="239"/>
      <c r="AB5" s="239"/>
      <c r="AC5" s="239"/>
      <c r="AD5" s="239"/>
    </row>
    <row r="6" spans="1:46" s="1" customFormat="1" ht="12" customHeight="1" x14ac:dyDescent="0.2">
      <c r="A6" s="239"/>
      <c r="B6" s="242"/>
      <c r="C6" s="239"/>
      <c r="D6" s="245" t="s">
        <v>16</v>
      </c>
      <c r="E6" s="239"/>
      <c r="F6" s="239"/>
      <c r="G6" s="239"/>
      <c r="H6" s="239"/>
      <c r="I6" s="239"/>
      <c r="J6" s="239"/>
      <c r="K6" s="239"/>
      <c r="L6" s="242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39"/>
    </row>
    <row r="7" spans="1:46" s="1" customFormat="1" ht="16.5" customHeight="1" x14ac:dyDescent="0.2">
      <c r="A7" s="239"/>
      <c r="B7" s="242"/>
      <c r="C7" s="239"/>
      <c r="D7" s="239"/>
      <c r="E7" s="386" t="str">
        <f>'Rekapitulace stavby'!K6</f>
        <v>Most DLH-01M a oprava místní komunikace ul. Hlavní, Dlouhoňovice</v>
      </c>
      <c r="F7" s="387"/>
      <c r="G7" s="387"/>
      <c r="H7" s="387"/>
      <c r="I7" s="239"/>
      <c r="J7" s="239"/>
      <c r="K7" s="239"/>
      <c r="L7" s="242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239"/>
      <c r="AC7" s="239"/>
      <c r="AD7" s="239"/>
    </row>
    <row r="8" spans="1:46" s="2" customFormat="1" ht="12" customHeight="1" x14ac:dyDescent="0.2">
      <c r="A8" s="246"/>
      <c r="B8" s="247"/>
      <c r="C8" s="246"/>
      <c r="D8" s="245" t="s">
        <v>95</v>
      </c>
      <c r="E8" s="246"/>
      <c r="F8" s="246"/>
      <c r="G8" s="246"/>
      <c r="H8" s="246"/>
      <c r="I8" s="246"/>
      <c r="J8" s="246"/>
      <c r="K8" s="246"/>
      <c r="L8" s="248"/>
      <c r="M8" s="249"/>
      <c r="N8" s="249"/>
      <c r="O8" s="249"/>
      <c r="P8" s="249"/>
      <c r="Q8" s="249"/>
      <c r="R8" s="249"/>
      <c r="S8" s="246"/>
      <c r="T8" s="246"/>
      <c r="U8" s="246"/>
      <c r="V8" s="246"/>
      <c r="W8" s="246"/>
      <c r="X8" s="246"/>
      <c r="Y8" s="246"/>
      <c r="Z8" s="246"/>
      <c r="AA8" s="246"/>
      <c r="AB8" s="246"/>
      <c r="AC8" s="246"/>
      <c r="AD8" s="246"/>
      <c r="AE8" s="27"/>
    </row>
    <row r="9" spans="1:46" s="2" customFormat="1" ht="16.5" customHeight="1" x14ac:dyDescent="0.2">
      <c r="A9" s="246"/>
      <c r="B9" s="247"/>
      <c r="C9" s="246"/>
      <c r="D9" s="246"/>
      <c r="E9" s="384" t="s">
        <v>682</v>
      </c>
      <c r="F9" s="385"/>
      <c r="G9" s="385"/>
      <c r="H9" s="385"/>
      <c r="I9" s="246"/>
      <c r="J9" s="246"/>
      <c r="K9" s="246"/>
      <c r="L9" s="248"/>
      <c r="M9" s="249"/>
      <c r="N9" s="249"/>
      <c r="O9" s="249"/>
      <c r="P9" s="249"/>
      <c r="Q9" s="249"/>
      <c r="R9" s="249"/>
      <c r="S9" s="246"/>
      <c r="T9" s="246"/>
      <c r="U9" s="246"/>
      <c r="V9" s="246"/>
      <c r="W9" s="246"/>
      <c r="X9" s="246"/>
      <c r="Y9" s="246"/>
      <c r="Z9" s="246"/>
      <c r="AA9" s="246"/>
      <c r="AB9" s="246"/>
      <c r="AC9" s="246"/>
      <c r="AD9" s="246"/>
      <c r="AE9" s="27"/>
    </row>
    <row r="10" spans="1:46" s="2" customFormat="1" x14ac:dyDescent="0.2">
      <c r="A10" s="246"/>
      <c r="B10" s="247"/>
      <c r="C10" s="246"/>
      <c r="D10" s="246"/>
      <c r="E10" s="246"/>
      <c r="F10" s="246"/>
      <c r="G10" s="246"/>
      <c r="H10" s="246"/>
      <c r="I10" s="246"/>
      <c r="J10" s="246"/>
      <c r="K10" s="246"/>
      <c r="L10" s="248"/>
      <c r="M10" s="249"/>
      <c r="N10" s="249"/>
      <c r="O10" s="249"/>
      <c r="P10" s="249"/>
      <c r="Q10" s="249"/>
      <c r="R10" s="249"/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7"/>
    </row>
    <row r="11" spans="1:46" s="2" customFormat="1" ht="12" customHeight="1" x14ac:dyDescent="0.2">
      <c r="A11" s="246"/>
      <c r="B11" s="247"/>
      <c r="C11" s="246"/>
      <c r="D11" s="92" t="s">
        <v>18</v>
      </c>
      <c r="E11" s="91"/>
      <c r="F11" s="343" t="s">
        <v>1</v>
      </c>
      <c r="G11" s="91"/>
      <c r="H11" s="91"/>
      <c r="I11" s="92" t="s">
        <v>19</v>
      </c>
      <c r="J11" s="343" t="s">
        <v>1</v>
      </c>
      <c r="K11" s="246"/>
      <c r="L11" s="248"/>
      <c r="M11" s="249"/>
      <c r="N11" s="249"/>
      <c r="O11" s="249"/>
      <c r="P11" s="249"/>
      <c r="Q11" s="249"/>
      <c r="R11" s="249"/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7"/>
    </row>
    <row r="12" spans="1:46" s="2" customFormat="1" ht="12" customHeight="1" x14ac:dyDescent="0.2">
      <c r="A12" s="246"/>
      <c r="B12" s="247"/>
      <c r="C12" s="246"/>
      <c r="D12" s="92" t="s">
        <v>20</v>
      </c>
      <c r="E12" s="91"/>
      <c r="F12" s="343" t="s">
        <v>740</v>
      </c>
      <c r="G12" s="91"/>
      <c r="H12" s="91"/>
      <c r="I12" s="92" t="s">
        <v>22</v>
      </c>
      <c r="J12" s="344" t="str">
        <f>'Rekapitulace stavby'!AN8</f>
        <v>12. 6. 2020</v>
      </c>
      <c r="K12" s="246"/>
      <c r="L12" s="248"/>
      <c r="M12" s="249"/>
      <c r="N12" s="249"/>
      <c r="O12" s="249"/>
      <c r="P12" s="249"/>
      <c r="Q12" s="249"/>
      <c r="R12" s="249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7"/>
    </row>
    <row r="13" spans="1:46" s="2" customFormat="1" ht="10.9" customHeight="1" x14ac:dyDescent="0.2">
      <c r="A13" s="246"/>
      <c r="B13" s="247"/>
      <c r="C13" s="246"/>
      <c r="D13" s="91"/>
      <c r="E13" s="91"/>
      <c r="F13" s="91"/>
      <c r="G13" s="91"/>
      <c r="H13" s="91"/>
      <c r="I13" s="91"/>
      <c r="J13" s="91"/>
      <c r="K13" s="246"/>
      <c r="L13" s="248"/>
      <c r="M13" s="249"/>
      <c r="N13" s="249"/>
      <c r="O13" s="249"/>
      <c r="P13" s="249"/>
      <c r="Q13" s="249"/>
      <c r="R13" s="249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7"/>
    </row>
    <row r="14" spans="1:46" s="2" customFormat="1" ht="12" customHeight="1" x14ac:dyDescent="0.2">
      <c r="A14" s="246"/>
      <c r="B14" s="247"/>
      <c r="C14" s="246"/>
      <c r="D14" s="92" t="s">
        <v>24</v>
      </c>
      <c r="E14" s="91"/>
      <c r="F14" s="91"/>
      <c r="G14" s="91"/>
      <c r="H14" s="91"/>
      <c r="I14" s="92" t="s">
        <v>25</v>
      </c>
      <c r="J14" s="343" t="s">
        <v>1</v>
      </c>
      <c r="K14" s="246"/>
      <c r="L14" s="248"/>
      <c r="M14" s="249"/>
      <c r="N14" s="249"/>
      <c r="O14" s="249"/>
      <c r="P14" s="249"/>
      <c r="Q14" s="249"/>
      <c r="R14" s="249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7"/>
    </row>
    <row r="15" spans="1:46" s="2" customFormat="1" ht="18" customHeight="1" x14ac:dyDescent="0.2">
      <c r="A15" s="246"/>
      <c r="B15" s="247"/>
      <c r="C15" s="246"/>
      <c r="D15" s="91"/>
      <c r="E15" s="343" t="s">
        <v>21</v>
      </c>
      <c r="F15" s="91"/>
      <c r="G15" s="91"/>
      <c r="H15" s="91"/>
      <c r="I15" s="92" t="s">
        <v>26</v>
      </c>
      <c r="J15" s="343" t="s">
        <v>1</v>
      </c>
      <c r="K15" s="246"/>
      <c r="L15" s="248"/>
      <c r="M15" s="249"/>
      <c r="N15" s="249"/>
      <c r="O15" s="249"/>
      <c r="P15" s="249"/>
      <c r="Q15" s="249"/>
      <c r="R15" s="249"/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7"/>
    </row>
    <row r="16" spans="1:46" s="2" customFormat="1" ht="7.15" customHeight="1" x14ac:dyDescent="0.2">
      <c r="A16" s="246"/>
      <c r="B16" s="247"/>
      <c r="C16" s="246"/>
      <c r="D16" s="91"/>
      <c r="E16" s="91"/>
      <c r="F16" s="91"/>
      <c r="G16" s="91"/>
      <c r="H16" s="91"/>
      <c r="I16" s="91"/>
      <c r="J16" s="91"/>
      <c r="K16" s="246"/>
      <c r="L16" s="248"/>
      <c r="M16" s="249"/>
      <c r="N16" s="249"/>
      <c r="O16" s="249"/>
      <c r="P16" s="249"/>
      <c r="Q16" s="249"/>
      <c r="R16" s="249"/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7"/>
    </row>
    <row r="17" spans="1:31" s="2" customFormat="1" ht="12" customHeight="1" x14ac:dyDescent="0.2">
      <c r="A17" s="246"/>
      <c r="B17" s="247"/>
      <c r="C17" s="246"/>
      <c r="D17" s="92" t="s">
        <v>27</v>
      </c>
      <c r="E17" s="91"/>
      <c r="F17" s="91"/>
      <c r="G17" s="91"/>
      <c r="H17" s="91"/>
      <c r="I17" s="92" t="s">
        <v>25</v>
      </c>
      <c r="J17" s="169" t="str">
        <f>'Rekapitulace stavby'!AN13</f>
        <v>Vyplň údaj</v>
      </c>
      <c r="K17" s="246"/>
      <c r="L17" s="248"/>
      <c r="M17" s="249"/>
      <c r="N17" s="249"/>
      <c r="O17" s="249"/>
      <c r="P17" s="249"/>
      <c r="Q17" s="249"/>
      <c r="R17" s="249"/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7"/>
    </row>
    <row r="18" spans="1:31" s="2" customFormat="1" ht="18" customHeight="1" x14ac:dyDescent="0.2">
      <c r="A18" s="246"/>
      <c r="B18" s="247"/>
      <c r="C18" s="246"/>
      <c r="D18" s="91"/>
      <c r="E18" s="390" t="str">
        <f>'Rekapitulace stavby'!E14</f>
        <v>Vyplň údaj</v>
      </c>
      <c r="F18" s="391"/>
      <c r="G18" s="391"/>
      <c r="H18" s="391"/>
      <c r="I18" s="92" t="s">
        <v>26</v>
      </c>
      <c r="J18" s="169" t="str">
        <f>'Rekapitulace stavby'!AN14</f>
        <v>Vyplň údaj</v>
      </c>
      <c r="K18" s="246"/>
      <c r="L18" s="248"/>
      <c r="M18" s="249"/>
      <c r="N18" s="249"/>
      <c r="O18" s="249"/>
      <c r="P18" s="249"/>
      <c r="Q18" s="249"/>
      <c r="R18" s="249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7"/>
    </row>
    <row r="19" spans="1:31" s="2" customFormat="1" ht="7.15" customHeight="1" x14ac:dyDescent="0.2">
      <c r="A19" s="246"/>
      <c r="B19" s="247"/>
      <c r="C19" s="246"/>
      <c r="D19" s="91"/>
      <c r="E19" s="91"/>
      <c r="F19" s="91"/>
      <c r="G19" s="91"/>
      <c r="H19" s="91"/>
      <c r="I19" s="91"/>
      <c r="J19" s="91"/>
      <c r="K19" s="246"/>
      <c r="L19" s="248"/>
      <c r="M19" s="249"/>
      <c r="N19" s="249"/>
      <c r="O19" s="249"/>
      <c r="P19" s="249"/>
      <c r="Q19" s="249"/>
      <c r="R19" s="249"/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7"/>
    </row>
    <row r="20" spans="1:31" s="2" customFormat="1" ht="12" customHeight="1" x14ac:dyDescent="0.2">
      <c r="A20" s="246"/>
      <c r="B20" s="247"/>
      <c r="C20" s="246"/>
      <c r="D20" s="92" t="s">
        <v>29</v>
      </c>
      <c r="E20" s="91"/>
      <c r="F20" s="91"/>
      <c r="G20" s="91"/>
      <c r="H20" s="91"/>
      <c r="I20" s="92" t="s">
        <v>25</v>
      </c>
      <c r="J20" s="343" t="s">
        <v>1</v>
      </c>
      <c r="K20" s="246"/>
      <c r="L20" s="248"/>
      <c r="M20" s="249"/>
      <c r="N20" s="249"/>
      <c r="O20" s="249"/>
      <c r="P20" s="249"/>
      <c r="Q20" s="249"/>
      <c r="R20" s="249"/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7"/>
    </row>
    <row r="21" spans="1:31" s="2" customFormat="1" ht="18" customHeight="1" x14ac:dyDescent="0.2">
      <c r="A21" s="246"/>
      <c r="B21" s="247"/>
      <c r="C21" s="246"/>
      <c r="D21" s="91"/>
      <c r="E21" s="343" t="s">
        <v>21</v>
      </c>
      <c r="F21" s="91"/>
      <c r="G21" s="91"/>
      <c r="H21" s="91"/>
      <c r="I21" s="92" t="s">
        <v>26</v>
      </c>
      <c r="J21" s="343" t="s">
        <v>1</v>
      </c>
      <c r="K21" s="246"/>
      <c r="L21" s="248"/>
      <c r="M21" s="249"/>
      <c r="N21" s="249"/>
      <c r="O21" s="249"/>
      <c r="P21" s="249"/>
      <c r="Q21" s="249"/>
      <c r="R21" s="249"/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7"/>
    </row>
    <row r="22" spans="1:31" s="2" customFormat="1" ht="7.15" customHeight="1" x14ac:dyDescent="0.2">
      <c r="A22" s="246"/>
      <c r="B22" s="247"/>
      <c r="C22" s="246"/>
      <c r="D22" s="91"/>
      <c r="E22" s="91"/>
      <c r="F22" s="91"/>
      <c r="G22" s="91"/>
      <c r="H22" s="91"/>
      <c r="I22" s="91"/>
      <c r="J22" s="91"/>
      <c r="K22" s="246"/>
      <c r="L22" s="248"/>
      <c r="M22" s="249"/>
      <c r="N22" s="249"/>
      <c r="O22" s="249"/>
      <c r="P22" s="249"/>
      <c r="Q22" s="249"/>
      <c r="R22" s="249"/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7"/>
    </row>
    <row r="23" spans="1:31" s="2" customFormat="1" ht="12" customHeight="1" x14ac:dyDescent="0.2">
      <c r="A23" s="246"/>
      <c r="B23" s="247"/>
      <c r="C23" s="246"/>
      <c r="D23" s="92" t="s">
        <v>31</v>
      </c>
      <c r="E23" s="91"/>
      <c r="F23" s="91"/>
      <c r="G23" s="91"/>
      <c r="H23" s="91"/>
      <c r="I23" s="92" t="s">
        <v>25</v>
      </c>
      <c r="J23" s="343" t="s">
        <v>1</v>
      </c>
      <c r="K23" s="246"/>
      <c r="L23" s="248"/>
      <c r="M23" s="249"/>
      <c r="N23" s="249"/>
      <c r="O23" s="249"/>
      <c r="P23" s="249"/>
      <c r="Q23" s="249"/>
      <c r="R23" s="249"/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7"/>
    </row>
    <row r="24" spans="1:31" s="2" customFormat="1" ht="18" customHeight="1" x14ac:dyDescent="0.2">
      <c r="A24" s="246"/>
      <c r="B24" s="247"/>
      <c r="C24" s="246"/>
      <c r="D24" s="91"/>
      <c r="E24" s="343" t="s">
        <v>21</v>
      </c>
      <c r="F24" s="91"/>
      <c r="G24" s="91"/>
      <c r="H24" s="91"/>
      <c r="I24" s="92" t="s">
        <v>26</v>
      </c>
      <c r="J24" s="343" t="s">
        <v>1</v>
      </c>
      <c r="K24" s="246"/>
      <c r="L24" s="248"/>
      <c r="M24" s="249"/>
      <c r="N24" s="249"/>
      <c r="O24" s="249"/>
      <c r="P24" s="249"/>
      <c r="Q24" s="249"/>
      <c r="R24" s="249"/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7"/>
    </row>
    <row r="25" spans="1:31" s="2" customFormat="1" ht="7.15" customHeight="1" x14ac:dyDescent="0.2">
      <c r="A25" s="246"/>
      <c r="B25" s="247"/>
      <c r="C25" s="246"/>
      <c r="D25" s="91"/>
      <c r="E25" s="91"/>
      <c r="F25" s="91"/>
      <c r="G25" s="91"/>
      <c r="H25" s="91"/>
      <c r="I25" s="91"/>
      <c r="J25" s="91"/>
      <c r="K25" s="246"/>
      <c r="L25" s="248"/>
      <c r="M25" s="249"/>
      <c r="N25" s="249"/>
      <c r="O25" s="249"/>
      <c r="P25" s="249"/>
      <c r="Q25" s="249"/>
      <c r="R25" s="249"/>
      <c r="S25" s="246"/>
      <c r="T25" s="246"/>
      <c r="U25" s="246"/>
      <c r="V25" s="246"/>
      <c r="W25" s="246"/>
      <c r="X25" s="246"/>
      <c r="Y25" s="246"/>
      <c r="Z25" s="246"/>
      <c r="AA25" s="246"/>
      <c r="AB25" s="246"/>
      <c r="AC25" s="246"/>
      <c r="AD25" s="246"/>
      <c r="AE25" s="27"/>
    </row>
    <row r="26" spans="1:31" s="2" customFormat="1" ht="12" customHeight="1" x14ac:dyDescent="0.2">
      <c r="A26" s="246"/>
      <c r="B26" s="247"/>
      <c r="C26" s="246"/>
      <c r="D26" s="92" t="s">
        <v>32</v>
      </c>
      <c r="E26" s="91"/>
      <c r="F26" s="91"/>
      <c r="G26" s="91"/>
      <c r="H26" s="91"/>
      <c r="I26" s="91"/>
      <c r="J26" s="91"/>
      <c r="K26" s="246"/>
      <c r="L26" s="248"/>
      <c r="M26" s="249"/>
      <c r="N26" s="249"/>
      <c r="O26" s="249"/>
      <c r="P26" s="249"/>
      <c r="Q26" s="249"/>
      <c r="R26" s="249"/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7"/>
    </row>
    <row r="27" spans="1:31" s="8" customFormat="1" ht="16.5" customHeight="1" x14ac:dyDescent="0.2">
      <c r="A27" s="252"/>
      <c r="B27" s="253"/>
      <c r="C27" s="252"/>
      <c r="D27" s="95"/>
      <c r="E27" s="392" t="s">
        <v>1</v>
      </c>
      <c r="F27" s="392"/>
      <c r="G27" s="392"/>
      <c r="H27" s="392"/>
      <c r="I27" s="95"/>
      <c r="J27" s="95"/>
      <c r="K27" s="252"/>
      <c r="L27" s="254"/>
      <c r="M27" s="255"/>
      <c r="N27" s="255"/>
      <c r="O27" s="255"/>
      <c r="P27" s="255"/>
      <c r="Q27" s="255"/>
      <c r="R27" s="255"/>
      <c r="S27" s="252"/>
      <c r="T27" s="252"/>
      <c r="U27" s="252"/>
      <c r="V27" s="252"/>
      <c r="W27" s="252"/>
      <c r="X27" s="252"/>
      <c r="Y27" s="252"/>
      <c r="Z27" s="252"/>
      <c r="AA27" s="252"/>
      <c r="AB27" s="252"/>
      <c r="AC27" s="252"/>
      <c r="AD27" s="252"/>
      <c r="AE27" s="93"/>
    </row>
    <row r="28" spans="1:31" s="2" customFormat="1" ht="7.15" customHeight="1" x14ac:dyDescent="0.2">
      <c r="A28" s="246"/>
      <c r="B28" s="247"/>
      <c r="C28" s="246"/>
      <c r="D28" s="246"/>
      <c r="E28" s="246"/>
      <c r="F28" s="246"/>
      <c r="G28" s="246"/>
      <c r="H28" s="246"/>
      <c r="I28" s="246"/>
      <c r="J28" s="246"/>
      <c r="K28" s="246"/>
      <c r="L28" s="248"/>
      <c r="M28" s="249"/>
      <c r="N28" s="249"/>
      <c r="O28" s="249"/>
      <c r="P28" s="249"/>
      <c r="Q28" s="249"/>
      <c r="R28" s="249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7"/>
    </row>
    <row r="29" spans="1:31" s="2" customFormat="1" ht="7.15" customHeight="1" x14ac:dyDescent="0.2">
      <c r="A29" s="246"/>
      <c r="B29" s="247"/>
      <c r="C29" s="246"/>
      <c r="D29" s="256"/>
      <c r="E29" s="256"/>
      <c r="F29" s="256"/>
      <c r="G29" s="256"/>
      <c r="H29" s="256"/>
      <c r="I29" s="256"/>
      <c r="J29" s="256"/>
      <c r="K29" s="256"/>
      <c r="L29" s="248"/>
      <c r="M29" s="249"/>
      <c r="N29" s="249"/>
      <c r="O29" s="249"/>
      <c r="P29" s="249"/>
      <c r="Q29" s="249"/>
      <c r="R29" s="249"/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7"/>
    </row>
    <row r="30" spans="1:31" s="2" customFormat="1" ht="25.35" customHeight="1" x14ac:dyDescent="0.2">
      <c r="A30" s="246"/>
      <c r="B30" s="247"/>
      <c r="C30" s="246"/>
      <c r="D30" s="257" t="s">
        <v>34</v>
      </c>
      <c r="E30" s="246"/>
      <c r="F30" s="246"/>
      <c r="G30" s="246"/>
      <c r="H30" s="246"/>
      <c r="I30" s="246"/>
      <c r="J30" s="258">
        <f>ROUND(J117, 2)</f>
        <v>0</v>
      </c>
      <c r="K30" s="246"/>
      <c r="L30" s="248"/>
      <c r="M30" s="249"/>
      <c r="N30" s="249"/>
      <c r="O30" s="249"/>
      <c r="P30" s="249"/>
      <c r="Q30" s="249"/>
      <c r="R30" s="249"/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7"/>
    </row>
    <row r="31" spans="1:31" s="2" customFormat="1" ht="7.15" customHeight="1" x14ac:dyDescent="0.2">
      <c r="A31" s="246"/>
      <c r="B31" s="247"/>
      <c r="C31" s="246"/>
      <c r="D31" s="256"/>
      <c r="E31" s="256"/>
      <c r="F31" s="256"/>
      <c r="G31" s="256"/>
      <c r="H31" s="256"/>
      <c r="I31" s="256"/>
      <c r="J31" s="256"/>
      <c r="K31" s="256"/>
      <c r="L31" s="248"/>
      <c r="M31" s="249"/>
      <c r="N31" s="249"/>
      <c r="O31" s="249"/>
      <c r="P31" s="249"/>
      <c r="Q31" s="249"/>
      <c r="R31" s="249"/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7"/>
    </row>
    <row r="32" spans="1:31" s="2" customFormat="1" ht="14.45" customHeight="1" x14ac:dyDescent="0.2">
      <c r="A32" s="246"/>
      <c r="B32" s="247"/>
      <c r="C32" s="246"/>
      <c r="D32" s="246"/>
      <c r="E32" s="246"/>
      <c r="F32" s="259" t="s">
        <v>36</v>
      </c>
      <c r="G32" s="246"/>
      <c r="H32" s="246"/>
      <c r="I32" s="259" t="s">
        <v>35</v>
      </c>
      <c r="J32" s="259" t="s">
        <v>37</v>
      </c>
      <c r="K32" s="246"/>
      <c r="L32" s="248"/>
      <c r="M32" s="249"/>
      <c r="N32" s="249"/>
      <c r="O32" s="249"/>
      <c r="P32" s="249"/>
      <c r="Q32" s="249"/>
      <c r="R32" s="249"/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7"/>
    </row>
    <row r="33" spans="1:31" s="2" customFormat="1" ht="14.45" customHeight="1" x14ac:dyDescent="0.2">
      <c r="A33" s="246"/>
      <c r="B33" s="247"/>
      <c r="C33" s="246"/>
      <c r="D33" s="260" t="s">
        <v>38</v>
      </c>
      <c r="E33" s="245" t="s">
        <v>39</v>
      </c>
      <c r="F33" s="261">
        <f>ROUND((SUM(BE117:BE124)),  2)</f>
        <v>0</v>
      </c>
      <c r="G33" s="246"/>
      <c r="H33" s="246"/>
      <c r="I33" s="262">
        <v>0.21</v>
      </c>
      <c r="J33" s="261">
        <f>ROUND(((SUM(BE117:BE124))*I33),  2)</f>
        <v>0</v>
      </c>
      <c r="K33" s="246"/>
      <c r="L33" s="248"/>
      <c r="M33" s="249"/>
      <c r="N33" s="249"/>
      <c r="O33" s="249"/>
      <c r="P33" s="249"/>
      <c r="Q33" s="249"/>
      <c r="R33" s="249"/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7"/>
    </row>
    <row r="34" spans="1:31" s="2" customFormat="1" ht="14.45" customHeight="1" x14ac:dyDescent="0.2">
      <c r="A34" s="246"/>
      <c r="B34" s="247"/>
      <c r="C34" s="246"/>
      <c r="D34" s="246"/>
      <c r="E34" s="245" t="s">
        <v>40</v>
      </c>
      <c r="F34" s="261">
        <f>ROUND((SUM(BF117:BF124)),  2)</f>
        <v>0</v>
      </c>
      <c r="G34" s="246"/>
      <c r="H34" s="246"/>
      <c r="I34" s="262">
        <v>0.15</v>
      </c>
      <c r="J34" s="261">
        <f>ROUND(((SUM(BF117:BF124))*I34),  2)</f>
        <v>0</v>
      </c>
      <c r="K34" s="246"/>
      <c r="L34" s="248"/>
      <c r="M34" s="249"/>
      <c r="N34" s="249"/>
      <c r="O34" s="249"/>
      <c r="P34" s="249"/>
      <c r="Q34" s="249"/>
      <c r="R34" s="249"/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7"/>
    </row>
    <row r="35" spans="1:31" s="2" customFormat="1" ht="14.45" hidden="1" customHeight="1" x14ac:dyDescent="0.2">
      <c r="A35" s="246"/>
      <c r="B35" s="247"/>
      <c r="C35" s="246"/>
      <c r="D35" s="246"/>
      <c r="E35" s="245" t="s">
        <v>41</v>
      </c>
      <c r="F35" s="261">
        <f>ROUND((SUM(BG117:BG124)),  2)</f>
        <v>0</v>
      </c>
      <c r="G35" s="246"/>
      <c r="H35" s="246"/>
      <c r="I35" s="262">
        <v>0.21</v>
      </c>
      <c r="J35" s="261">
        <f>0</f>
        <v>0</v>
      </c>
      <c r="K35" s="246"/>
      <c r="L35" s="248"/>
      <c r="M35" s="249"/>
      <c r="N35" s="249"/>
      <c r="O35" s="249"/>
      <c r="P35" s="249"/>
      <c r="Q35" s="249"/>
      <c r="R35" s="249"/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7"/>
    </row>
    <row r="36" spans="1:31" s="2" customFormat="1" ht="14.45" hidden="1" customHeight="1" x14ac:dyDescent="0.2">
      <c r="A36" s="246"/>
      <c r="B36" s="247"/>
      <c r="C36" s="246"/>
      <c r="D36" s="246"/>
      <c r="E36" s="245" t="s">
        <v>42</v>
      </c>
      <c r="F36" s="261">
        <f>ROUND((SUM(BH117:BH124)),  2)</f>
        <v>0</v>
      </c>
      <c r="G36" s="246"/>
      <c r="H36" s="246"/>
      <c r="I36" s="262">
        <v>0.15</v>
      </c>
      <c r="J36" s="261">
        <f>0</f>
        <v>0</v>
      </c>
      <c r="K36" s="246"/>
      <c r="L36" s="248"/>
      <c r="M36" s="249"/>
      <c r="N36" s="249"/>
      <c r="O36" s="249"/>
      <c r="P36" s="249"/>
      <c r="Q36" s="249"/>
      <c r="R36" s="249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7"/>
    </row>
    <row r="37" spans="1:31" s="2" customFormat="1" ht="14.45" hidden="1" customHeight="1" x14ac:dyDescent="0.2">
      <c r="A37" s="246"/>
      <c r="B37" s="247"/>
      <c r="C37" s="246"/>
      <c r="D37" s="246"/>
      <c r="E37" s="245" t="s">
        <v>43</v>
      </c>
      <c r="F37" s="261">
        <f>ROUND((SUM(BI117:BI124)),  2)</f>
        <v>0</v>
      </c>
      <c r="G37" s="246"/>
      <c r="H37" s="246"/>
      <c r="I37" s="262">
        <v>0</v>
      </c>
      <c r="J37" s="261">
        <f>0</f>
        <v>0</v>
      </c>
      <c r="K37" s="246"/>
      <c r="L37" s="248"/>
      <c r="M37" s="249"/>
      <c r="N37" s="249"/>
      <c r="O37" s="249"/>
      <c r="P37" s="249"/>
      <c r="Q37" s="249"/>
      <c r="R37" s="249"/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7"/>
    </row>
    <row r="38" spans="1:31" s="2" customFormat="1" ht="7.15" customHeight="1" x14ac:dyDescent="0.2">
      <c r="A38" s="246"/>
      <c r="B38" s="247"/>
      <c r="C38" s="246"/>
      <c r="D38" s="246"/>
      <c r="E38" s="246"/>
      <c r="F38" s="246"/>
      <c r="G38" s="246"/>
      <c r="H38" s="246"/>
      <c r="I38" s="246"/>
      <c r="J38" s="246"/>
      <c r="K38" s="246"/>
      <c r="L38" s="248"/>
      <c r="M38" s="249"/>
      <c r="N38" s="249"/>
      <c r="O38" s="249"/>
      <c r="P38" s="249"/>
      <c r="Q38" s="249"/>
      <c r="R38" s="249"/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7"/>
    </row>
    <row r="39" spans="1:31" s="2" customFormat="1" ht="25.35" customHeight="1" x14ac:dyDescent="0.2">
      <c r="A39" s="246"/>
      <c r="B39" s="247"/>
      <c r="C39" s="263"/>
      <c r="D39" s="264" t="s">
        <v>44</v>
      </c>
      <c r="E39" s="265"/>
      <c r="F39" s="265"/>
      <c r="G39" s="266" t="s">
        <v>45</v>
      </c>
      <c r="H39" s="267" t="s">
        <v>46</v>
      </c>
      <c r="I39" s="265"/>
      <c r="J39" s="268">
        <f>SUM(J30:J37)</f>
        <v>0</v>
      </c>
      <c r="K39" s="269"/>
      <c r="L39" s="248"/>
      <c r="M39" s="249"/>
      <c r="N39" s="249"/>
      <c r="O39" s="249"/>
      <c r="P39" s="249"/>
      <c r="Q39" s="249"/>
      <c r="R39" s="249"/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7"/>
    </row>
    <row r="40" spans="1:31" s="2" customFormat="1" ht="14.45" customHeight="1" x14ac:dyDescent="0.2">
      <c r="A40" s="246"/>
      <c r="B40" s="247"/>
      <c r="C40" s="246"/>
      <c r="D40" s="246"/>
      <c r="E40" s="246"/>
      <c r="F40" s="246"/>
      <c r="G40" s="246"/>
      <c r="H40" s="246"/>
      <c r="I40" s="246"/>
      <c r="J40" s="246"/>
      <c r="K40" s="246"/>
      <c r="L40" s="248"/>
      <c r="M40" s="249"/>
      <c r="N40" s="249"/>
      <c r="O40" s="249"/>
      <c r="P40" s="249"/>
      <c r="Q40" s="249"/>
      <c r="R40" s="249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7"/>
    </row>
    <row r="41" spans="1:31" s="1" customFormat="1" ht="14.45" customHeight="1" x14ac:dyDescent="0.2">
      <c r="A41" s="239"/>
      <c r="B41" s="242"/>
      <c r="C41" s="239"/>
      <c r="D41" s="239"/>
      <c r="E41" s="239"/>
      <c r="F41" s="239"/>
      <c r="G41" s="239"/>
      <c r="H41" s="239"/>
      <c r="I41" s="239"/>
      <c r="J41" s="239"/>
      <c r="K41" s="239"/>
      <c r="L41" s="242"/>
      <c r="M41" s="239"/>
      <c r="N41" s="239"/>
      <c r="O41" s="239"/>
      <c r="P41" s="239"/>
      <c r="Q41" s="239"/>
      <c r="R41" s="239"/>
      <c r="S41" s="239"/>
      <c r="T41" s="239"/>
      <c r="U41" s="239"/>
      <c r="V41" s="239"/>
      <c r="W41" s="239"/>
      <c r="X41" s="239"/>
      <c r="Y41" s="239"/>
      <c r="Z41" s="239"/>
      <c r="AA41" s="239"/>
      <c r="AB41" s="239"/>
      <c r="AC41" s="239"/>
      <c r="AD41" s="239"/>
    </row>
    <row r="42" spans="1:31" s="1" customFormat="1" ht="14.45" customHeight="1" x14ac:dyDescent="0.2">
      <c r="A42" s="239"/>
      <c r="B42" s="242"/>
      <c r="C42" s="239"/>
      <c r="D42" s="239"/>
      <c r="E42" s="239"/>
      <c r="F42" s="239"/>
      <c r="G42" s="239"/>
      <c r="H42" s="239"/>
      <c r="I42" s="239"/>
      <c r="J42" s="239"/>
      <c r="K42" s="239"/>
      <c r="L42" s="242"/>
      <c r="M42" s="239"/>
      <c r="N42" s="239"/>
      <c r="O42" s="239"/>
      <c r="P42" s="239"/>
      <c r="Q42" s="239"/>
      <c r="R42" s="239"/>
      <c r="S42" s="239"/>
      <c r="T42" s="239"/>
      <c r="U42" s="239"/>
      <c r="V42" s="239"/>
      <c r="W42" s="239"/>
      <c r="X42" s="239"/>
      <c r="Y42" s="239"/>
      <c r="Z42" s="239"/>
      <c r="AA42" s="239"/>
      <c r="AB42" s="239"/>
      <c r="AC42" s="239"/>
      <c r="AD42" s="239"/>
    </row>
    <row r="43" spans="1:31" s="1" customFormat="1" ht="14.45" customHeight="1" x14ac:dyDescent="0.2">
      <c r="A43" s="239"/>
      <c r="B43" s="242"/>
      <c r="C43" s="239"/>
      <c r="D43" s="239"/>
      <c r="E43" s="239"/>
      <c r="F43" s="239"/>
      <c r="G43" s="239"/>
      <c r="H43" s="239"/>
      <c r="I43" s="239"/>
      <c r="J43" s="239"/>
      <c r="K43" s="239"/>
      <c r="L43" s="242"/>
      <c r="M43" s="239"/>
      <c r="N43" s="239"/>
      <c r="O43" s="239"/>
      <c r="P43" s="239"/>
      <c r="Q43" s="239"/>
      <c r="R43" s="239"/>
      <c r="S43" s="239"/>
      <c r="T43" s="239"/>
      <c r="U43" s="239"/>
      <c r="V43" s="239"/>
      <c r="W43" s="239"/>
      <c r="X43" s="239"/>
      <c r="Y43" s="239"/>
      <c r="Z43" s="239"/>
      <c r="AA43" s="239"/>
      <c r="AB43" s="239"/>
      <c r="AC43" s="239"/>
      <c r="AD43" s="239"/>
    </row>
    <row r="44" spans="1:31" s="1" customFormat="1" ht="14.45" customHeight="1" x14ac:dyDescent="0.2">
      <c r="A44" s="239"/>
      <c r="B44" s="242"/>
      <c r="C44" s="239"/>
      <c r="D44" s="239"/>
      <c r="E44" s="239"/>
      <c r="F44" s="239"/>
      <c r="G44" s="239"/>
      <c r="H44" s="239"/>
      <c r="I44" s="239"/>
      <c r="J44" s="239"/>
      <c r="K44" s="239"/>
      <c r="L44" s="242"/>
      <c r="M44" s="239"/>
      <c r="N44" s="239"/>
      <c r="O44" s="239"/>
      <c r="P44" s="239"/>
      <c r="Q44" s="239"/>
      <c r="R44" s="239"/>
      <c r="S44" s="239"/>
      <c r="T44" s="239"/>
      <c r="U44" s="239"/>
      <c r="V44" s="239"/>
      <c r="W44" s="239"/>
      <c r="X44" s="239"/>
      <c r="Y44" s="239"/>
      <c r="Z44" s="239"/>
      <c r="AA44" s="239"/>
      <c r="AB44" s="239"/>
      <c r="AC44" s="239"/>
      <c r="AD44" s="239"/>
    </row>
    <row r="45" spans="1:31" s="1" customFormat="1" ht="14.45" customHeight="1" x14ac:dyDescent="0.2">
      <c r="A45" s="239"/>
      <c r="B45" s="242"/>
      <c r="C45" s="239"/>
      <c r="D45" s="239"/>
      <c r="E45" s="239"/>
      <c r="F45" s="239"/>
      <c r="G45" s="239"/>
      <c r="H45" s="239"/>
      <c r="I45" s="239"/>
      <c r="J45" s="239"/>
      <c r="K45" s="239"/>
      <c r="L45" s="242"/>
      <c r="M45" s="239"/>
      <c r="N45" s="239"/>
      <c r="O45" s="239"/>
      <c r="P45" s="239"/>
      <c r="Q45" s="239"/>
      <c r="R45" s="239"/>
      <c r="S45" s="239"/>
      <c r="T45" s="239"/>
      <c r="U45" s="239"/>
      <c r="V45" s="239"/>
      <c r="W45" s="239"/>
      <c r="X45" s="239"/>
      <c r="Y45" s="239"/>
      <c r="Z45" s="239"/>
      <c r="AA45" s="239"/>
      <c r="AB45" s="239"/>
      <c r="AC45" s="239"/>
      <c r="AD45" s="239"/>
    </row>
    <row r="46" spans="1:31" s="1" customFormat="1" ht="14.45" customHeight="1" x14ac:dyDescent="0.2">
      <c r="A46" s="239"/>
      <c r="B46" s="242"/>
      <c r="C46" s="239"/>
      <c r="D46" s="239"/>
      <c r="E46" s="239"/>
      <c r="F46" s="239"/>
      <c r="G46" s="239"/>
      <c r="H46" s="239"/>
      <c r="I46" s="239"/>
      <c r="J46" s="239"/>
      <c r="K46" s="239"/>
      <c r="L46" s="242"/>
      <c r="M46" s="239"/>
      <c r="N46" s="239"/>
      <c r="O46" s="239"/>
      <c r="P46" s="239"/>
      <c r="Q46" s="239"/>
      <c r="R46" s="239"/>
      <c r="S46" s="239"/>
      <c r="T46" s="239"/>
      <c r="U46" s="239"/>
      <c r="V46" s="239"/>
      <c r="W46" s="239"/>
      <c r="X46" s="239"/>
      <c r="Y46" s="239"/>
      <c r="Z46" s="239"/>
      <c r="AA46" s="239"/>
      <c r="AB46" s="239"/>
      <c r="AC46" s="239"/>
      <c r="AD46" s="239"/>
    </row>
    <row r="47" spans="1:31" s="1" customFormat="1" ht="14.45" customHeight="1" x14ac:dyDescent="0.2">
      <c r="A47" s="239"/>
      <c r="B47" s="242"/>
      <c r="C47" s="239"/>
      <c r="D47" s="239"/>
      <c r="E47" s="239"/>
      <c r="F47" s="239"/>
      <c r="G47" s="239"/>
      <c r="H47" s="239"/>
      <c r="I47" s="239"/>
      <c r="J47" s="239"/>
      <c r="K47" s="239"/>
      <c r="L47" s="242"/>
      <c r="M47" s="239"/>
      <c r="N47" s="239"/>
      <c r="O47" s="239"/>
      <c r="P47" s="239"/>
      <c r="Q47" s="239"/>
      <c r="R47" s="239"/>
      <c r="S47" s="239"/>
      <c r="T47" s="239"/>
      <c r="U47" s="239"/>
      <c r="V47" s="239"/>
      <c r="W47" s="239"/>
      <c r="X47" s="239"/>
      <c r="Y47" s="239"/>
      <c r="Z47" s="239"/>
      <c r="AA47" s="239"/>
      <c r="AB47" s="239"/>
      <c r="AC47" s="239"/>
      <c r="AD47" s="239"/>
    </row>
    <row r="48" spans="1:31" s="1" customFormat="1" ht="14.45" customHeight="1" x14ac:dyDescent="0.2">
      <c r="A48" s="239"/>
      <c r="B48" s="242"/>
      <c r="C48" s="239"/>
      <c r="D48" s="239"/>
      <c r="E48" s="239"/>
      <c r="F48" s="239"/>
      <c r="G48" s="239"/>
      <c r="H48" s="239"/>
      <c r="I48" s="239"/>
      <c r="J48" s="239"/>
      <c r="K48" s="239"/>
      <c r="L48" s="242"/>
      <c r="M48" s="239"/>
      <c r="N48" s="239"/>
      <c r="O48" s="239"/>
      <c r="P48" s="239"/>
      <c r="Q48" s="239"/>
      <c r="R48" s="239"/>
      <c r="S48" s="239"/>
      <c r="T48" s="239"/>
      <c r="U48" s="239"/>
      <c r="V48" s="239"/>
      <c r="W48" s="239"/>
      <c r="X48" s="239"/>
      <c r="Y48" s="239"/>
      <c r="Z48" s="239"/>
      <c r="AA48" s="239"/>
      <c r="AB48" s="239"/>
      <c r="AC48" s="239"/>
      <c r="AD48" s="239"/>
    </row>
    <row r="49" spans="1:31" s="1" customFormat="1" ht="14.45" customHeight="1" x14ac:dyDescent="0.2">
      <c r="A49" s="239"/>
      <c r="B49" s="242"/>
      <c r="C49" s="239"/>
      <c r="D49" s="239"/>
      <c r="E49" s="239"/>
      <c r="F49" s="239"/>
      <c r="G49" s="239"/>
      <c r="H49" s="239"/>
      <c r="I49" s="239"/>
      <c r="J49" s="239"/>
      <c r="K49" s="239"/>
      <c r="L49" s="242"/>
      <c r="M49" s="239"/>
      <c r="N49" s="239"/>
      <c r="O49" s="239"/>
      <c r="P49" s="239"/>
      <c r="Q49" s="239"/>
      <c r="R49" s="239"/>
      <c r="S49" s="239"/>
      <c r="T49" s="239"/>
      <c r="U49" s="239"/>
      <c r="V49" s="239"/>
      <c r="W49" s="239"/>
      <c r="X49" s="239"/>
      <c r="Y49" s="239"/>
      <c r="Z49" s="239"/>
      <c r="AA49" s="239"/>
      <c r="AB49" s="239"/>
      <c r="AC49" s="239"/>
      <c r="AD49" s="239"/>
    </row>
    <row r="50" spans="1:31" s="2" customFormat="1" ht="14.45" customHeight="1" x14ac:dyDescent="0.2">
      <c r="A50" s="249"/>
      <c r="B50" s="248"/>
      <c r="C50" s="249"/>
      <c r="D50" s="270" t="s">
        <v>47</v>
      </c>
      <c r="E50" s="271"/>
      <c r="F50" s="271"/>
      <c r="G50" s="270" t="s">
        <v>48</v>
      </c>
      <c r="H50" s="271"/>
      <c r="I50" s="271"/>
      <c r="J50" s="271"/>
      <c r="K50" s="271"/>
      <c r="L50" s="248"/>
      <c r="M50" s="249"/>
      <c r="N50" s="249"/>
      <c r="O50" s="249"/>
      <c r="P50" s="249"/>
      <c r="Q50" s="249"/>
      <c r="R50" s="249"/>
      <c r="S50" s="249"/>
      <c r="T50" s="249"/>
      <c r="U50" s="249"/>
      <c r="V50" s="249"/>
      <c r="W50" s="249"/>
      <c r="X50" s="249"/>
      <c r="Y50" s="249"/>
      <c r="Z50" s="249"/>
      <c r="AA50" s="249"/>
      <c r="AB50" s="249"/>
      <c r="AC50" s="249"/>
      <c r="AD50" s="249"/>
    </row>
    <row r="51" spans="1:31" x14ac:dyDescent="0.2">
      <c r="A51" s="239"/>
      <c r="B51" s="242"/>
      <c r="C51" s="239"/>
      <c r="D51" s="239"/>
      <c r="E51" s="239"/>
      <c r="F51" s="239"/>
      <c r="G51" s="239"/>
      <c r="H51" s="239"/>
      <c r="I51" s="239"/>
      <c r="J51" s="239"/>
      <c r="K51" s="239"/>
      <c r="L51" s="242"/>
      <c r="M51" s="239"/>
      <c r="N51" s="239"/>
      <c r="O51" s="239"/>
      <c r="P51" s="239"/>
      <c r="Q51" s="239"/>
      <c r="R51" s="239"/>
      <c r="S51" s="239"/>
      <c r="T51" s="239"/>
      <c r="U51" s="239"/>
      <c r="V51" s="239"/>
      <c r="W51" s="239"/>
      <c r="X51" s="239"/>
      <c r="Y51" s="239"/>
      <c r="Z51" s="239"/>
      <c r="AA51" s="239"/>
      <c r="AB51" s="239"/>
      <c r="AC51" s="239"/>
      <c r="AD51" s="239"/>
    </row>
    <row r="52" spans="1:31" x14ac:dyDescent="0.2">
      <c r="A52" s="239"/>
      <c r="B52" s="242"/>
      <c r="C52" s="239"/>
      <c r="D52" s="239"/>
      <c r="E52" s="239"/>
      <c r="F52" s="239"/>
      <c r="G52" s="239"/>
      <c r="H52" s="239"/>
      <c r="I52" s="239"/>
      <c r="J52" s="239"/>
      <c r="K52" s="239"/>
      <c r="L52" s="242"/>
      <c r="M52" s="239"/>
      <c r="N52" s="239"/>
      <c r="O52" s="239"/>
      <c r="P52" s="239"/>
      <c r="Q52" s="239"/>
      <c r="R52" s="239"/>
      <c r="S52" s="239"/>
      <c r="T52" s="239"/>
      <c r="U52" s="239"/>
      <c r="V52" s="239"/>
      <c r="W52" s="239"/>
      <c r="X52" s="239"/>
      <c r="Y52" s="239"/>
      <c r="Z52" s="239"/>
      <c r="AA52" s="239"/>
      <c r="AB52" s="239"/>
      <c r="AC52" s="239"/>
      <c r="AD52" s="239"/>
    </row>
    <row r="53" spans="1:31" x14ac:dyDescent="0.2">
      <c r="A53" s="239"/>
      <c r="B53" s="242"/>
      <c r="C53" s="239"/>
      <c r="D53" s="239"/>
      <c r="E53" s="239"/>
      <c r="F53" s="239"/>
      <c r="G53" s="239"/>
      <c r="H53" s="239"/>
      <c r="I53" s="239"/>
      <c r="J53" s="239"/>
      <c r="K53" s="239"/>
      <c r="L53" s="242"/>
      <c r="M53" s="239"/>
      <c r="N53" s="239"/>
      <c r="O53" s="239"/>
      <c r="P53" s="239"/>
      <c r="Q53" s="239"/>
      <c r="R53" s="239"/>
      <c r="S53" s="239"/>
      <c r="T53" s="239"/>
      <c r="U53" s="239"/>
      <c r="V53" s="239"/>
      <c r="W53" s="239"/>
      <c r="X53" s="239"/>
      <c r="Y53" s="239"/>
      <c r="Z53" s="239"/>
      <c r="AA53" s="239"/>
      <c r="AB53" s="239"/>
      <c r="AC53" s="239"/>
      <c r="AD53" s="239"/>
    </row>
    <row r="54" spans="1:31" x14ac:dyDescent="0.2">
      <c r="A54" s="239"/>
      <c r="B54" s="242"/>
      <c r="C54" s="239"/>
      <c r="D54" s="239"/>
      <c r="E54" s="239"/>
      <c r="F54" s="239"/>
      <c r="G54" s="239"/>
      <c r="H54" s="239"/>
      <c r="I54" s="239"/>
      <c r="J54" s="239"/>
      <c r="K54" s="239"/>
      <c r="L54" s="242"/>
      <c r="M54" s="239"/>
      <c r="N54" s="239"/>
      <c r="O54" s="239"/>
      <c r="P54" s="239"/>
      <c r="Q54" s="239"/>
      <c r="R54" s="239"/>
      <c r="S54" s="239"/>
      <c r="T54" s="239"/>
      <c r="U54" s="239"/>
      <c r="V54" s="239"/>
      <c r="W54" s="239"/>
      <c r="X54" s="239"/>
      <c r="Y54" s="239"/>
      <c r="Z54" s="239"/>
      <c r="AA54" s="239"/>
      <c r="AB54" s="239"/>
      <c r="AC54" s="239"/>
      <c r="AD54" s="239"/>
    </row>
    <row r="55" spans="1:31" x14ac:dyDescent="0.2">
      <c r="A55" s="239"/>
      <c r="B55" s="242"/>
      <c r="C55" s="239"/>
      <c r="D55" s="239"/>
      <c r="E55" s="239"/>
      <c r="F55" s="239"/>
      <c r="G55" s="239"/>
      <c r="H55" s="239"/>
      <c r="I55" s="239"/>
      <c r="J55" s="239"/>
      <c r="K55" s="239"/>
      <c r="L55" s="242"/>
      <c r="M55" s="239"/>
      <c r="N55" s="239"/>
      <c r="O55" s="239"/>
      <c r="P55" s="239"/>
      <c r="Q55" s="239"/>
      <c r="R55" s="239"/>
      <c r="S55" s="239"/>
      <c r="T55" s="239"/>
      <c r="U55" s="239"/>
      <c r="V55" s="239"/>
      <c r="W55" s="239"/>
      <c r="X55" s="239"/>
      <c r="Y55" s="239"/>
      <c r="Z55" s="239"/>
      <c r="AA55" s="239"/>
      <c r="AB55" s="239"/>
      <c r="AC55" s="239"/>
      <c r="AD55" s="239"/>
    </row>
    <row r="56" spans="1:31" x14ac:dyDescent="0.2">
      <c r="A56" s="239"/>
      <c r="B56" s="242"/>
      <c r="C56" s="239"/>
      <c r="D56" s="239"/>
      <c r="E56" s="239"/>
      <c r="F56" s="239"/>
      <c r="G56" s="239"/>
      <c r="H56" s="239"/>
      <c r="I56" s="239"/>
      <c r="J56" s="239"/>
      <c r="K56" s="239"/>
      <c r="L56" s="242"/>
      <c r="M56" s="239"/>
      <c r="N56" s="239"/>
      <c r="O56" s="239"/>
      <c r="P56" s="239"/>
      <c r="Q56" s="239"/>
      <c r="R56" s="239"/>
      <c r="S56" s="239"/>
      <c r="T56" s="239"/>
      <c r="U56" s="239"/>
      <c r="V56" s="239"/>
      <c r="W56" s="239"/>
      <c r="X56" s="239"/>
      <c r="Y56" s="239"/>
      <c r="Z56" s="239"/>
      <c r="AA56" s="239"/>
      <c r="AB56" s="239"/>
      <c r="AC56" s="239"/>
      <c r="AD56" s="239"/>
    </row>
    <row r="57" spans="1:31" x14ac:dyDescent="0.2">
      <c r="A57" s="239"/>
      <c r="B57" s="242"/>
      <c r="C57" s="239"/>
      <c r="D57" s="239"/>
      <c r="E57" s="239"/>
      <c r="F57" s="239"/>
      <c r="G57" s="239"/>
      <c r="H57" s="239"/>
      <c r="I57" s="239"/>
      <c r="J57" s="239"/>
      <c r="K57" s="239"/>
      <c r="L57" s="242"/>
      <c r="M57" s="239"/>
      <c r="N57" s="239"/>
      <c r="O57" s="239"/>
      <c r="P57" s="239"/>
      <c r="Q57" s="239"/>
      <c r="R57" s="239"/>
      <c r="S57" s="239"/>
      <c r="T57" s="239"/>
      <c r="U57" s="239"/>
      <c r="V57" s="239"/>
      <c r="W57" s="239"/>
      <c r="X57" s="239"/>
      <c r="Y57" s="239"/>
      <c r="Z57" s="239"/>
      <c r="AA57" s="239"/>
      <c r="AB57" s="239"/>
      <c r="AC57" s="239"/>
      <c r="AD57" s="239"/>
    </row>
    <row r="58" spans="1:31" x14ac:dyDescent="0.2">
      <c r="A58" s="239"/>
      <c r="B58" s="242"/>
      <c r="C58" s="239"/>
      <c r="D58" s="239"/>
      <c r="E58" s="239"/>
      <c r="F58" s="239"/>
      <c r="G58" s="239"/>
      <c r="H58" s="239"/>
      <c r="I58" s="239"/>
      <c r="J58" s="239"/>
      <c r="K58" s="239"/>
      <c r="L58" s="242"/>
      <c r="M58" s="239"/>
      <c r="N58" s="239"/>
      <c r="O58" s="239"/>
      <c r="P58" s="239"/>
      <c r="Q58" s="239"/>
      <c r="R58" s="239"/>
      <c r="S58" s="239"/>
      <c r="T58" s="239"/>
      <c r="U58" s="239"/>
      <c r="V58" s="239"/>
      <c r="W58" s="239"/>
      <c r="X58" s="239"/>
      <c r="Y58" s="239"/>
      <c r="Z58" s="239"/>
      <c r="AA58" s="239"/>
      <c r="AB58" s="239"/>
      <c r="AC58" s="239"/>
      <c r="AD58" s="239"/>
    </row>
    <row r="59" spans="1:31" x14ac:dyDescent="0.2">
      <c r="A59" s="239"/>
      <c r="B59" s="242"/>
      <c r="C59" s="239"/>
      <c r="D59" s="239"/>
      <c r="E59" s="239"/>
      <c r="F59" s="239"/>
      <c r="G59" s="239"/>
      <c r="H59" s="239"/>
      <c r="I59" s="239"/>
      <c r="J59" s="239"/>
      <c r="K59" s="239"/>
      <c r="L59" s="242"/>
      <c r="M59" s="239"/>
      <c r="N59" s="239"/>
      <c r="O59" s="239"/>
      <c r="P59" s="239"/>
      <c r="Q59" s="239"/>
      <c r="R59" s="239"/>
      <c r="S59" s="239"/>
      <c r="T59" s="239"/>
      <c r="U59" s="239"/>
      <c r="V59" s="239"/>
      <c r="W59" s="239"/>
      <c r="X59" s="239"/>
      <c r="Y59" s="239"/>
      <c r="Z59" s="239"/>
      <c r="AA59" s="239"/>
      <c r="AB59" s="239"/>
      <c r="AC59" s="239"/>
      <c r="AD59" s="239"/>
    </row>
    <row r="60" spans="1:31" x14ac:dyDescent="0.2">
      <c r="A60" s="239"/>
      <c r="B60" s="242"/>
      <c r="C60" s="239"/>
      <c r="D60" s="239"/>
      <c r="E60" s="239"/>
      <c r="F60" s="239"/>
      <c r="G60" s="239"/>
      <c r="H60" s="239"/>
      <c r="I60" s="239"/>
      <c r="J60" s="239"/>
      <c r="K60" s="239"/>
      <c r="L60" s="242"/>
      <c r="M60" s="239"/>
      <c r="N60" s="239"/>
      <c r="O60" s="239"/>
      <c r="P60" s="239"/>
      <c r="Q60" s="239"/>
      <c r="R60" s="239"/>
      <c r="S60" s="239"/>
      <c r="T60" s="239"/>
      <c r="U60" s="239"/>
      <c r="V60" s="239"/>
      <c r="W60" s="239"/>
      <c r="X60" s="239"/>
      <c r="Y60" s="239"/>
      <c r="Z60" s="239"/>
      <c r="AA60" s="239"/>
      <c r="AB60" s="239"/>
      <c r="AC60" s="239"/>
      <c r="AD60" s="239"/>
    </row>
    <row r="61" spans="1:31" s="2" customFormat="1" ht="12.75" x14ac:dyDescent="0.2">
      <c r="A61" s="246"/>
      <c r="B61" s="247"/>
      <c r="C61" s="246"/>
      <c r="D61" s="272" t="s">
        <v>49</v>
      </c>
      <c r="E61" s="273"/>
      <c r="F61" s="274" t="s">
        <v>50</v>
      </c>
      <c r="G61" s="272" t="s">
        <v>49</v>
      </c>
      <c r="H61" s="273"/>
      <c r="I61" s="273"/>
      <c r="J61" s="275" t="s">
        <v>50</v>
      </c>
      <c r="K61" s="273"/>
      <c r="L61" s="248"/>
      <c r="M61" s="249"/>
      <c r="N61" s="249"/>
      <c r="O61" s="249"/>
      <c r="P61" s="249"/>
      <c r="Q61" s="249"/>
      <c r="R61" s="249"/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7"/>
    </row>
    <row r="62" spans="1:31" x14ac:dyDescent="0.2">
      <c r="A62" s="239"/>
      <c r="B62" s="242"/>
      <c r="C62" s="239"/>
      <c r="D62" s="239"/>
      <c r="E62" s="239"/>
      <c r="F62" s="239"/>
      <c r="G62" s="239"/>
      <c r="H62" s="239"/>
      <c r="I62" s="239"/>
      <c r="J62" s="239"/>
      <c r="K62" s="239"/>
      <c r="L62" s="242"/>
      <c r="M62" s="239"/>
      <c r="N62" s="239"/>
      <c r="O62" s="239"/>
      <c r="P62" s="239"/>
      <c r="Q62" s="239"/>
      <c r="R62" s="239"/>
      <c r="S62" s="239"/>
      <c r="T62" s="239"/>
      <c r="U62" s="239"/>
      <c r="V62" s="239"/>
      <c r="W62" s="239"/>
      <c r="X62" s="239"/>
      <c r="Y62" s="239"/>
      <c r="Z62" s="239"/>
      <c r="AA62" s="239"/>
      <c r="AB62" s="239"/>
      <c r="AC62" s="239"/>
      <c r="AD62" s="239"/>
    </row>
    <row r="63" spans="1:31" x14ac:dyDescent="0.2">
      <c r="A63" s="239"/>
      <c r="B63" s="242"/>
      <c r="C63" s="239"/>
      <c r="D63" s="239"/>
      <c r="E63" s="239"/>
      <c r="F63" s="239"/>
      <c r="G63" s="239"/>
      <c r="H63" s="239"/>
      <c r="I63" s="239"/>
      <c r="J63" s="239"/>
      <c r="K63" s="239"/>
      <c r="L63" s="242"/>
      <c r="M63" s="239"/>
      <c r="N63" s="239"/>
      <c r="O63" s="239"/>
      <c r="P63" s="239"/>
      <c r="Q63" s="239"/>
      <c r="R63" s="239"/>
      <c r="S63" s="239"/>
      <c r="T63" s="239"/>
      <c r="U63" s="239"/>
      <c r="V63" s="239"/>
      <c r="W63" s="239"/>
      <c r="X63" s="239"/>
      <c r="Y63" s="239"/>
      <c r="Z63" s="239"/>
      <c r="AA63" s="239"/>
      <c r="AB63" s="239"/>
      <c r="AC63" s="239"/>
      <c r="AD63" s="239"/>
    </row>
    <row r="64" spans="1:31" x14ac:dyDescent="0.2">
      <c r="A64" s="239"/>
      <c r="B64" s="242"/>
      <c r="C64" s="239"/>
      <c r="D64" s="239"/>
      <c r="E64" s="239"/>
      <c r="F64" s="239"/>
      <c r="G64" s="239"/>
      <c r="H64" s="239"/>
      <c r="I64" s="239"/>
      <c r="J64" s="239"/>
      <c r="K64" s="239"/>
      <c r="L64" s="242"/>
      <c r="M64" s="239"/>
      <c r="N64" s="239"/>
      <c r="O64" s="239"/>
      <c r="P64" s="239"/>
      <c r="Q64" s="239"/>
      <c r="R64" s="239"/>
      <c r="S64" s="239"/>
      <c r="T64" s="239"/>
      <c r="U64" s="239"/>
      <c r="V64" s="239"/>
      <c r="W64" s="239"/>
      <c r="X64" s="239"/>
      <c r="Y64" s="239"/>
      <c r="Z64" s="239"/>
      <c r="AA64" s="239"/>
      <c r="AB64" s="239"/>
      <c r="AC64" s="239"/>
      <c r="AD64" s="239"/>
    </row>
    <row r="65" spans="1:31" s="2" customFormat="1" ht="12.75" x14ac:dyDescent="0.2">
      <c r="A65" s="246"/>
      <c r="B65" s="247"/>
      <c r="C65" s="246"/>
      <c r="D65" s="270" t="s">
        <v>51</v>
      </c>
      <c r="E65" s="276"/>
      <c r="F65" s="276"/>
      <c r="G65" s="270" t="s">
        <v>52</v>
      </c>
      <c r="H65" s="276"/>
      <c r="I65" s="276"/>
      <c r="J65" s="276"/>
      <c r="K65" s="276"/>
      <c r="L65" s="248"/>
      <c r="M65" s="249"/>
      <c r="N65" s="249"/>
      <c r="O65" s="249"/>
      <c r="P65" s="249"/>
      <c r="Q65" s="249"/>
      <c r="R65" s="249"/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7"/>
    </row>
    <row r="66" spans="1:31" x14ac:dyDescent="0.2">
      <c r="A66" s="239"/>
      <c r="B66" s="242"/>
      <c r="C66" s="239"/>
      <c r="D66" s="239"/>
      <c r="E66" s="239"/>
      <c r="F66" s="239"/>
      <c r="G66" s="239"/>
      <c r="H66" s="239"/>
      <c r="I66" s="239"/>
      <c r="J66" s="239"/>
      <c r="K66" s="239"/>
      <c r="L66" s="242"/>
      <c r="M66" s="239"/>
      <c r="N66" s="239"/>
      <c r="O66" s="239"/>
      <c r="P66" s="239"/>
      <c r="Q66" s="239"/>
      <c r="R66" s="239"/>
      <c r="S66" s="239"/>
      <c r="T66" s="239"/>
      <c r="U66" s="239"/>
      <c r="V66" s="239"/>
      <c r="W66" s="239"/>
      <c r="X66" s="239"/>
      <c r="Y66" s="239"/>
      <c r="Z66" s="239"/>
      <c r="AA66" s="239"/>
      <c r="AB66" s="239"/>
      <c r="AC66" s="239"/>
      <c r="AD66" s="239"/>
    </row>
    <row r="67" spans="1:31" x14ac:dyDescent="0.2">
      <c r="A67" s="239"/>
      <c r="B67" s="242"/>
      <c r="C67" s="239"/>
      <c r="D67" s="239"/>
      <c r="E67" s="239"/>
      <c r="F67" s="239"/>
      <c r="G67" s="239"/>
      <c r="H67" s="239"/>
      <c r="I67" s="239"/>
      <c r="J67" s="239"/>
      <c r="K67" s="239"/>
      <c r="L67" s="242"/>
      <c r="M67" s="239"/>
      <c r="N67" s="239"/>
      <c r="O67" s="239"/>
      <c r="P67" s="239"/>
      <c r="Q67" s="239"/>
      <c r="R67" s="239"/>
      <c r="S67" s="239"/>
      <c r="T67" s="239"/>
      <c r="U67" s="239"/>
      <c r="V67" s="239"/>
      <c r="W67" s="239"/>
      <c r="X67" s="239"/>
      <c r="Y67" s="239"/>
      <c r="Z67" s="239"/>
      <c r="AA67" s="239"/>
      <c r="AB67" s="239"/>
      <c r="AC67" s="239"/>
      <c r="AD67" s="239"/>
    </row>
    <row r="68" spans="1:31" x14ac:dyDescent="0.2">
      <c r="A68" s="239"/>
      <c r="B68" s="242"/>
      <c r="C68" s="239"/>
      <c r="D68" s="239"/>
      <c r="E68" s="239"/>
      <c r="F68" s="239"/>
      <c r="G68" s="239"/>
      <c r="H68" s="239"/>
      <c r="I68" s="239"/>
      <c r="J68" s="239"/>
      <c r="K68" s="239"/>
      <c r="L68" s="242"/>
      <c r="M68" s="239"/>
      <c r="N68" s="239"/>
      <c r="O68" s="239"/>
      <c r="P68" s="239"/>
      <c r="Q68" s="239"/>
      <c r="R68" s="239"/>
      <c r="S68" s="239"/>
      <c r="T68" s="239"/>
      <c r="U68" s="239"/>
      <c r="V68" s="239"/>
      <c r="W68" s="239"/>
      <c r="X68" s="239"/>
      <c r="Y68" s="239"/>
      <c r="Z68" s="239"/>
      <c r="AA68" s="239"/>
      <c r="AB68" s="239"/>
      <c r="AC68" s="239"/>
      <c r="AD68" s="239"/>
    </row>
    <row r="69" spans="1:31" x14ac:dyDescent="0.2">
      <c r="A69" s="239"/>
      <c r="B69" s="242"/>
      <c r="C69" s="239"/>
      <c r="D69" s="239"/>
      <c r="E69" s="239"/>
      <c r="F69" s="239"/>
      <c r="G69" s="239"/>
      <c r="H69" s="239"/>
      <c r="I69" s="239"/>
      <c r="J69" s="239"/>
      <c r="K69" s="239"/>
      <c r="L69" s="242"/>
      <c r="M69" s="239"/>
      <c r="N69" s="239"/>
      <c r="O69" s="239"/>
      <c r="P69" s="239"/>
      <c r="Q69" s="239"/>
      <c r="R69" s="239"/>
      <c r="S69" s="239"/>
      <c r="T69" s="239"/>
      <c r="U69" s="239"/>
      <c r="V69" s="239"/>
      <c r="W69" s="239"/>
      <c r="X69" s="239"/>
      <c r="Y69" s="239"/>
      <c r="Z69" s="239"/>
      <c r="AA69" s="239"/>
      <c r="AB69" s="239"/>
      <c r="AC69" s="239"/>
      <c r="AD69" s="239"/>
    </row>
    <row r="70" spans="1:31" x14ac:dyDescent="0.2">
      <c r="A70" s="239"/>
      <c r="B70" s="242"/>
      <c r="C70" s="239"/>
      <c r="D70" s="239"/>
      <c r="E70" s="239"/>
      <c r="F70" s="239"/>
      <c r="G70" s="239"/>
      <c r="H70" s="239"/>
      <c r="I70" s="239"/>
      <c r="J70" s="239"/>
      <c r="K70" s="239"/>
      <c r="L70" s="242"/>
      <c r="M70" s="239"/>
      <c r="N70" s="239"/>
      <c r="O70" s="239"/>
      <c r="P70" s="239"/>
      <c r="Q70" s="239"/>
      <c r="R70" s="239"/>
      <c r="S70" s="239"/>
      <c r="T70" s="239"/>
      <c r="U70" s="239"/>
      <c r="V70" s="239"/>
      <c r="W70" s="239"/>
      <c r="X70" s="239"/>
      <c r="Y70" s="239"/>
      <c r="Z70" s="239"/>
      <c r="AA70" s="239"/>
      <c r="AB70" s="239"/>
      <c r="AC70" s="239"/>
      <c r="AD70" s="239"/>
    </row>
    <row r="71" spans="1:31" x14ac:dyDescent="0.2">
      <c r="A71" s="239"/>
      <c r="B71" s="242"/>
      <c r="C71" s="239"/>
      <c r="D71" s="239"/>
      <c r="E71" s="239"/>
      <c r="F71" s="239"/>
      <c r="G71" s="239"/>
      <c r="H71" s="239"/>
      <c r="I71" s="239"/>
      <c r="J71" s="239"/>
      <c r="K71" s="239"/>
      <c r="L71" s="242"/>
      <c r="M71" s="239"/>
      <c r="N71" s="239"/>
      <c r="O71" s="239"/>
      <c r="P71" s="239"/>
      <c r="Q71" s="239"/>
      <c r="R71" s="239"/>
      <c r="S71" s="239"/>
      <c r="T71" s="239"/>
      <c r="U71" s="239"/>
      <c r="V71" s="239"/>
      <c r="W71" s="239"/>
      <c r="X71" s="239"/>
      <c r="Y71" s="239"/>
      <c r="Z71" s="239"/>
      <c r="AA71" s="239"/>
      <c r="AB71" s="239"/>
      <c r="AC71" s="239"/>
      <c r="AD71" s="239"/>
    </row>
    <row r="72" spans="1:31" x14ac:dyDescent="0.2">
      <c r="A72" s="239"/>
      <c r="B72" s="242"/>
      <c r="C72" s="239"/>
      <c r="D72" s="239"/>
      <c r="E72" s="239"/>
      <c r="F72" s="239"/>
      <c r="G72" s="239"/>
      <c r="H72" s="239"/>
      <c r="I72" s="239"/>
      <c r="J72" s="239"/>
      <c r="K72" s="239"/>
      <c r="L72" s="242"/>
      <c r="M72" s="239"/>
      <c r="N72" s="239"/>
      <c r="O72" s="239"/>
      <c r="P72" s="239"/>
      <c r="Q72" s="239"/>
      <c r="R72" s="239"/>
      <c r="S72" s="239"/>
      <c r="T72" s="239"/>
      <c r="U72" s="239"/>
      <c r="V72" s="239"/>
      <c r="W72" s="239"/>
      <c r="X72" s="239"/>
      <c r="Y72" s="239"/>
      <c r="Z72" s="239"/>
      <c r="AA72" s="239"/>
      <c r="AB72" s="239"/>
      <c r="AC72" s="239"/>
      <c r="AD72" s="239"/>
    </row>
    <row r="73" spans="1:31" x14ac:dyDescent="0.2">
      <c r="A73" s="239"/>
      <c r="B73" s="242"/>
      <c r="C73" s="239"/>
      <c r="D73" s="239"/>
      <c r="E73" s="239"/>
      <c r="F73" s="239"/>
      <c r="G73" s="239"/>
      <c r="H73" s="239"/>
      <c r="I73" s="239"/>
      <c r="J73" s="239"/>
      <c r="K73" s="239"/>
      <c r="L73" s="242"/>
      <c r="M73" s="239"/>
      <c r="N73" s="239"/>
      <c r="O73" s="239"/>
      <c r="P73" s="239"/>
      <c r="Q73" s="239"/>
      <c r="R73" s="239"/>
      <c r="S73" s="239"/>
      <c r="T73" s="239"/>
      <c r="U73" s="239"/>
      <c r="V73" s="239"/>
      <c r="W73" s="239"/>
      <c r="X73" s="239"/>
      <c r="Y73" s="239"/>
      <c r="Z73" s="239"/>
      <c r="AA73" s="239"/>
      <c r="AB73" s="239"/>
      <c r="AC73" s="239"/>
      <c r="AD73" s="239"/>
    </row>
    <row r="74" spans="1:31" x14ac:dyDescent="0.2">
      <c r="A74" s="239"/>
      <c r="B74" s="242"/>
      <c r="C74" s="239"/>
      <c r="D74" s="239"/>
      <c r="E74" s="239"/>
      <c r="F74" s="239"/>
      <c r="G74" s="239"/>
      <c r="H74" s="239"/>
      <c r="I74" s="239"/>
      <c r="J74" s="239"/>
      <c r="K74" s="239"/>
      <c r="L74" s="242"/>
      <c r="M74" s="239"/>
      <c r="N74" s="239"/>
      <c r="O74" s="239"/>
      <c r="P74" s="239"/>
      <c r="Q74" s="239"/>
      <c r="R74" s="239"/>
      <c r="S74" s="239"/>
      <c r="T74" s="239"/>
      <c r="U74" s="239"/>
      <c r="V74" s="239"/>
      <c r="W74" s="239"/>
      <c r="X74" s="239"/>
      <c r="Y74" s="239"/>
      <c r="Z74" s="239"/>
      <c r="AA74" s="239"/>
      <c r="AB74" s="239"/>
      <c r="AC74" s="239"/>
      <c r="AD74" s="239"/>
    </row>
    <row r="75" spans="1:31" x14ac:dyDescent="0.2">
      <c r="A75" s="239"/>
      <c r="B75" s="242"/>
      <c r="C75" s="239"/>
      <c r="D75" s="239"/>
      <c r="E75" s="239"/>
      <c r="F75" s="239"/>
      <c r="G75" s="239"/>
      <c r="H75" s="239"/>
      <c r="I75" s="239"/>
      <c r="J75" s="239"/>
      <c r="K75" s="239"/>
      <c r="L75" s="242"/>
      <c r="M75" s="239"/>
      <c r="N75" s="239"/>
      <c r="O75" s="239"/>
      <c r="P75" s="239"/>
      <c r="Q75" s="239"/>
      <c r="R75" s="239"/>
      <c r="S75" s="239"/>
      <c r="T75" s="239"/>
      <c r="U75" s="239"/>
      <c r="V75" s="239"/>
      <c r="W75" s="239"/>
      <c r="X75" s="239"/>
      <c r="Y75" s="239"/>
      <c r="Z75" s="239"/>
      <c r="AA75" s="239"/>
      <c r="AB75" s="239"/>
      <c r="AC75" s="239"/>
      <c r="AD75" s="239"/>
    </row>
    <row r="76" spans="1:31" s="2" customFormat="1" ht="12.75" x14ac:dyDescent="0.2">
      <c r="A76" s="246"/>
      <c r="B76" s="247"/>
      <c r="C76" s="246"/>
      <c r="D76" s="272" t="s">
        <v>49</v>
      </c>
      <c r="E76" s="273"/>
      <c r="F76" s="274" t="s">
        <v>50</v>
      </c>
      <c r="G76" s="272" t="s">
        <v>49</v>
      </c>
      <c r="H76" s="273"/>
      <c r="I76" s="273"/>
      <c r="J76" s="275" t="s">
        <v>50</v>
      </c>
      <c r="K76" s="273"/>
      <c r="L76" s="248"/>
      <c r="M76" s="249"/>
      <c r="N76" s="249"/>
      <c r="O76" s="249"/>
      <c r="P76" s="249"/>
      <c r="Q76" s="249"/>
      <c r="R76" s="249"/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7"/>
    </row>
    <row r="77" spans="1:31" s="2" customFormat="1" ht="14.45" customHeight="1" x14ac:dyDescent="0.2">
      <c r="A77" s="246"/>
      <c r="B77" s="277"/>
      <c r="C77" s="278"/>
      <c r="D77" s="278"/>
      <c r="E77" s="278"/>
      <c r="F77" s="278"/>
      <c r="G77" s="278"/>
      <c r="H77" s="278"/>
      <c r="I77" s="278"/>
      <c r="J77" s="278"/>
      <c r="K77" s="278"/>
      <c r="L77" s="248"/>
      <c r="M77" s="249"/>
      <c r="N77" s="249"/>
      <c r="O77" s="249"/>
      <c r="P77" s="249"/>
      <c r="Q77" s="249"/>
      <c r="R77" s="249"/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7"/>
    </row>
    <row r="78" spans="1:31" x14ac:dyDescent="0.2">
      <c r="A78" s="239"/>
      <c r="B78" s="239"/>
      <c r="C78" s="239"/>
      <c r="D78" s="239"/>
      <c r="E78" s="239"/>
      <c r="F78" s="239"/>
      <c r="G78" s="239"/>
      <c r="H78" s="239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  <c r="T78" s="239"/>
      <c r="U78" s="239"/>
      <c r="V78" s="239"/>
      <c r="W78" s="239"/>
      <c r="X78" s="239"/>
      <c r="Y78" s="239"/>
      <c r="Z78" s="239"/>
      <c r="AA78" s="239"/>
      <c r="AB78" s="239"/>
      <c r="AC78" s="239"/>
      <c r="AD78" s="239"/>
    </row>
    <row r="79" spans="1:31" x14ac:dyDescent="0.2">
      <c r="A79" s="239"/>
      <c r="B79" s="239"/>
      <c r="C79" s="239"/>
      <c r="D79" s="239"/>
      <c r="E79" s="239"/>
      <c r="F79" s="239"/>
      <c r="G79" s="239"/>
      <c r="H79" s="239"/>
      <c r="I79" s="239"/>
      <c r="J79" s="239"/>
      <c r="K79" s="239"/>
      <c r="L79" s="239"/>
      <c r="M79" s="239"/>
      <c r="N79" s="239"/>
      <c r="O79" s="239"/>
      <c r="P79" s="239"/>
      <c r="Q79" s="239"/>
      <c r="R79" s="239"/>
      <c r="S79" s="239"/>
      <c r="T79" s="239"/>
      <c r="U79" s="239"/>
      <c r="V79" s="239"/>
      <c r="W79" s="239"/>
      <c r="X79" s="239"/>
      <c r="Y79" s="239"/>
      <c r="Z79" s="239"/>
      <c r="AA79" s="239"/>
      <c r="AB79" s="239"/>
      <c r="AC79" s="239"/>
      <c r="AD79" s="239"/>
    </row>
    <row r="80" spans="1:31" x14ac:dyDescent="0.2">
      <c r="A80" s="239"/>
      <c r="B80" s="239"/>
      <c r="C80" s="239"/>
      <c r="D80" s="239"/>
      <c r="E80" s="239"/>
      <c r="F80" s="239"/>
      <c r="G80" s="239"/>
      <c r="H80" s="239"/>
      <c r="I80" s="239"/>
      <c r="J80" s="239"/>
      <c r="K80" s="239"/>
      <c r="L80" s="239"/>
      <c r="M80" s="239"/>
      <c r="N80" s="239"/>
      <c r="O80" s="239"/>
      <c r="P80" s="239"/>
      <c r="Q80" s="239"/>
      <c r="R80" s="239"/>
      <c r="S80" s="239"/>
      <c r="T80" s="239"/>
      <c r="U80" s="239"/>
      <c r="V80" s="239"/>
      <c r="W80" s="239"/>
      <c r="X80" s="239"/>
      <c r="Y80" s="239"/>
      <c r="Z80" s="239"/>
      <c r="AA80" s="239"/>
      <c r="AB80" s="239"/>
      <c r="AC80" s="239"/>
      <c r="AD80" s="239"/>
    </row>
    <row r="81" spans="1:47" s="2" customFormat="1" ht="7.15" customHeight="1" x14ac:dyDescent="0.2">
      <c r="A81" s="246"/>
      <c r="B81" s="279"/>
      <c r="C81" s="280"/>
      <c r="D81" s="280"/>
      <c r="E81" s="280"/>
      <c r="F81" s="280"/>
      <c r="G81" s="280"/>
      <c r="H81" s="280"/>
      <c r="I81" s="280"/>
      <c r="J81" s="280"/>
      <c r="K81" s="280"/>
      <c r="L81" s="248"/>
      <c r="M81" s="249"/>
      <c r="N81" s="249"/>
      <c r="O81" s="249"/>
      <c r="P81" s="249"/>
      <c r="Q81" s="249"/>
      <c r="R81" s="249"/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7"/>
    </row>
    <row r="82" spans="1:47" s="2" customFormat="1" ht="25.15" customHeight="1" x14ac:dyDescent="0.2">
      <c r="A82" s="246"/>
      <c r="B82" s="247"/>
      <c r="C82" s="243" t="s">
        <v>97</v>
      </c>
      <c r="D82" s="246"/>
      <c r="E82" s="246"/>
      <c r="F82" s="246"/>
      <c r="G82" s="246"/>
      <c r="H82" s="246"/>
      <c r="I82" s="246"/>
      <c r="J82" s="246"/>
      <c r="K82" s="246"/>
      <c r="L82" s="248"/>
      <c r="M82" s="249"/>
      <c r="N82" s="249"/>
      <c r="O82" s="249"/>
      <c r="P82" s="249"/>
      <c r="Q82" s="249"/>
      <c r="R82" s="249"/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7"/>
    </row>
    <row r="83" spans="1:47" s="2" customFormat="1" ht="7.15" customHeight="1" x14ac:dyDescent="0.2">
      <c r="A83" s="246"/>
      <c r="B83" s="247"/>
      <c r="C83" s="246"/>
      <c r="D83" s="246"/>
      <c r="E83" s="246"/>
      <c r="F83" s="246"/>
      <c r="G83" s="246"/>
      <c r="H83" s="246"/>
      <c r="I83" s="246"/>
      <c r="J83" s="246"/>
      <c r="K83" s="246"/>
      <c r="L83" s="248"/>
      <c r="M83" s="249"/>
      <c r="N83" s="249"/>
      <c r="O83" s="249"/>
      <c r="P83" s="249"/>
      <c r="Q83" s="249"/>
      <c r="R83" s="249"/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7"/>
    </row>
    <row r="84" spans="1:47" s="2" customFormat="1" ht="12" customHeight="1" x14ac:dyDescent="0.2">
      <c r="A84" s="246"/>
      <c r="B84" s="247"/>
      <c r="C84" s="245" t="s">
        <v>16</v>
      </c>
      <c r="D84" s="246"/>
      <c r="E84" s="246"/>
      <c r="F84" s="246"/>
      <c r="G84" s="246"/>
      <c r="H84" s="246"/>
      <c r="I84" s="246"/>
      <c r="J84" s="246"/>
      <c r="K84" s="246"/>
      <c r="L84" s="248"/>
      <c r="M84" s="249"/>
      <c r="N84" s="249"/>
      <c r="O84" s="249"/>
      <c r="P84" s="249"/>
      <c r="Q84" s="249"/>
      <c r="R84" s="249"/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7"/>
    </row>
    <row r="85" spans="1:47" s="2" customFormat="1" ht="16.5" customHeight="1" x14ac:dyDescent="0.2">
      <c r="A85" s="246"/>
      <c r="B85" s="247"/>
      <c r="C85" s="246"/>
      <c r="D85" s="246"/>
      <c r="E85" s="386" t="str">
        <f>E7</f>
        <v>Most DLH-01M a oprava místní komunikace ul. Hlavní, Dlouhoňovice</v>
      </c>
      <c r="F85" s="387"/>
      <c r="G85" s="387"/>
      <c r="H85" s="387"/>
      <c r="I85" s="246"/>
      <c r="J85" s="246"/>
      <c r="K85" s="246"/>
      <c r="L85" s="248"/>
      <c r="M85" s="249"/>
      <c r="N85" s="249"/>
      <c r="O85" s="249"/>
      <c r="P85" s="249"/>
      <c r="Q85" s="249"/>
      <c r="R85" s="249"/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7"/>
    </row>
    <row r="86" spans="1:47" s="2" customFormat="1" ht="12" customHeight="1" x14ac:dyDescent="0.2">
      <c r="A86" s="246"/>
      <c r="B86" s="247"/>
      <c r="C86" s="245" t="s">
        <v>95</v>
      </c>
      <c r="D86" s="246"/>
      <c r="E86" s="246"/>
      <c r="F86" s="246"/>
      <c r="G86" s="246"/>
      <c r="H86" s="246"/>
      <c r="I86" s="246"/>
      <c r="J86" s="246"/>
      <c r="K86" s="246"/>
      <c r="L86" s="248"/>
      <c r="M86" s="249"/>
      <c r="N86" s="249"/>
      <c r="O86" s="249"/>
      <c r="P86" s="249"/>
      <c r="Q86" s="249"/>
      <c r="R86" s="249"/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7"/>
    </row>
    <row r="87" spans="1:47" s="2" customFormat="1" ht="16.5" customHeight="1" x14ac:dyDescent="0.2">
      <c r="A87" s="246"/>
      <c r="B87" s="247"/>
      <c r="C87" s="246"/>
      <c r="D87" s="246"/>
      <c r="E87" s="384" t="str">
        <f>E9</f>
        <v xml:space="preserve">VON - Vedlejší a ostatní náklady </v>
      </c>
      <c r="F87" s="385"/>
      <c r="G87" s="385"/>
      <c r="H87" s="385"/>
      <c r="I87" s="246"/>
      <c r="J87" s="246"/>
      <c r="K87" s="246"/>
      <c r="L87" s="248"/>
      <c r="M87" s="249"/>
      <c r="N87" s="249"/>
      <c r="O87" s="249"/>
      <c r="P87" s="249"/>
      <c r="Q87" s="249"/>
      <c r="R87" s="249"/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7"/>
    </row>
    <row r="88" spans="1:47" s="2" customFormat="1" ht="7.15" customHeight="1" x14ac:dyDescent="0.2">
      <c r="A88" s="246"/>
      <c r="B88" s="247"/>
      <c r="C88" s="246"/>
      <c r="D88" s="246"/>
      <c r="E88" s="246"/>
      <c r="F88" s="246"/>
      <c r="G88" s="246"/>
      <c r="H88" s="246"/>
      <c r="I88" s="246"/>
      <c r="J88" s="246"/>
      <c r="K88" s="246"/>
      <c r="L88" s="248"/>
      <c r="M88" s="249"/>
      <c r="N88" s="249"/>
      <c r="O88" s="249"/>
      <c r="P88" s="249"/>
      <c r="Q88" s="249"/>
      <c r="R88" s="249"/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7"/>
    </row>
    <row r="89" spans="1:47" s="2" customFormat="1" ht="12" customHeight="1" x14ac:dyDescent="0.2">
      <c r="A89" s="246"/>
      <c r="B89" s="247"/>
      <c r="C89" s="245" t="s">
        <v>20</v>
      </c>
      <c r="D89" s="246"/>
      <c r="E89" s="246"/>
      <c r="F89" s="250" t="str">
        <f>F12</f>
        <v>Dlouhoňovice</v>
      </c>
      <c r="G89" s="246"/>
      <c r="H89" s="246"/>
      <c r="I89" s="245" t="s">
        <v>22</v>
      </c>
      <c r="J89" s="251" t="str">
        <f>IF(J12="","",J12)</f>
        <v>12. 6. 2020</v>
      </c>
      <c r="K89" s="246"/>
      <c r="L89" s="248"/>
      <c r="M89" s="249"/>
      <c r="N89" s="249"/>
      <c r="O89" s="249"/>
      <c r="P89" s="249"/>
      <c r="Q89" s="249"/>
      <c r="R89" s="249"/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7"/>
    </row>
    <row r="90" spans="1:47" s="2" customFormat="1" ht="7.15" customHeight="1" x14ac:dyDescent="0.2">
      <c r="A90" s="246"/>
      <c r="B90" s="247"/>
      <c r="C90" s="246"/>
      <c r="D90" s="246"/>
      <c r="E90" s="246"/>
      <c r="F90" s="246"/>
      <c r="G90" s="246"/>
      <c r="H90" s="246"/>
      <c r="I90" s="246"/>
      <c r="J90" s="246"/>
      <c r="K90" s="246"/>
      <c r="L90" s="248"/>
      <c r="M90" s="249"/>
      <c r="N90" s="249"/>
      <c r="O90" s="249"/>
      <c r="P90" s="249"/>
      <c r="Q90" s="249"/>
      <c r="R90" s="249"/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7"/>
    </row>
    <row r="91" spans="1:47" s="2" customFormat="1" ht="15.2" customHeight="1" x14ac:dyDescent="0.2">
      <c r="A91" s="246"/>
      <c r="B91" s="247"/>
      <c r="C91" s="245" t="s">
        <v>24</v>
      </c>
      <c r="D91" s="246"/>
      <c r="E91" s="246"/>
      <c r="F91" s="250" t="str">
        <f>E15</f>
        <v xml:space="preserve"> </v>
      </c>
      <c r="G91" s="246"/>
      <c r="H91" s="246"/>
      <c r="I91" s="245" t="s">
        <v>29</v>
      </c>
      <c r="J91" s="281" t="str">
        <f>E21</f>
        <v xml:space="preserve"> </v>
      </c>
      <c r="K91" s="246"/>
      <c r="L91" s="248"/>
      <c r="M91" s="249"/>
      <c r="N91" s="249"/>
      <c r="O91" s="249"/>
      <c r="P91" s="249"/>
      <c r="Q91" s="249"/>
      <c r="R91" s="249"/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7"/>
    </row>
    <row r="92" spans="1:47" s="2" customFormat="1" ht="15.2" customHeight="1" x14ac:dyDescent="0.2">
      <c r="A92" s="246"/>
      <c r="B92" s="247"/>
      <c r="C92" s="245" t="s">
        <v>27</v>
      </c>
      <c r="D92" s="246"/>
      <c r="E92" s="246"/>
      <c r="F92" s="250" t="str">
        <f>IF(E18="","",E18)</f>
        <v>Vyplň údaj</v>
      </c>
      <c r="G92" s="246"/>
      <c r="H92" s="246"/>
      <c r="I92" s="245" t="s">
        <v>31</v>
      </c>
      <c r="J92" s="281" t="str">
        <f>E24</f>
        <v xml:space="preserve"> </v>
      </c>
      <c r="K92" s="246"/>
      <c r="L92" s="248"/>
      <c r="M92" s="249"/>
      <c r="N92" s="249"/>
      <c r="O92" s="249"/>
      <c r="P92" s="249"/>
      <c r="Q92" s="249"/>
      <c r="R92" s="249"/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7"/>
    </row>
    <row r="93" spans="1:47" s="2" customFormat="1" ht="10.15" customHeight="1" x14ac:dyDescent="0.2">
      <c r="A93" s="246"/>
      <c r="B93" s="247"/>
      <c r="C93" s="246"/>
      <c r="D93" s="246"/>
      <c r="E93" s="246"/>
      <c r="F93" s="246"/>
      <c r="G93" s="246"/>
      <c r="H93" s="246"/>
      <c r="I93" s="246"/>
      <c r="J93" s="246"/>
      <c r="K93" s="246"/>
      <c r="L93" s="248"/>
      <c r="M93" s="249"/>
      <c r="N93" s="249"/>
      <c r="O93" s="249"/>
      <c r="P93" s="249"/>
      <c r="Q93" s="249"/>
      <c r="R93" s="249"/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7"/>
    </row>
    <row r="94" spans="1:47" s="2" customFormat="1" ht="29.25" customHeight="1" x14ac:dyDescent="0.2">
      <c r="A94" s="246"/>
      <c r="B94" s="247"/>
      <c r="C94" s="282" t="s">
        <v>98</v>
      </c>
      <c r="D94" s="263"/>
      <c r="E94" s="263"/>
      <c r="F94" s="263"/>
      <c r="G94" s="263"/>
      <c r="H94" s="263"/>
      <c r="I94" s="263"/>
      <c r="J94" s="283" t="s">
        <v>99</v>
      </c>
      <c r="K94" s="263"/>
      <c r="L94" s="248"/>
      <c r="M94" s="249"/>
      <c r="N94" s="249"/>
      <c r="O94" s="249"/>
      <c r="P94" s="249"/>
      <c r="Q94" s="249"/>
      <c r="R94" s="249"/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7"/>
    </row>
    <row r="95" spans="1:47" s="2" customFormat="1" ht="10.15" customHeight="1" x14ac:dyDescent="0.2">
      <c r="A95" s="246"/>
      <c r="B95" s="247"/>
      <c r="C95" s="246"/>
      <c r="D95" s="246"/>
      <c r="E95" s="246"/>
      <c r="F95" s="246"/>
      <c r="G95" s="246"/>
      <c r="H95" s="246"/>
      <c r="I95" s="246"/>
      <c r="J95" s="246"/>
      <c r="K95" s="246"/>
      <c r="L95" s="248"/>
      <c r="M95" s="249"/>
      <c r="N95" s="249"/>
      <c r="O95" s="249"/>
      <c r="P95" s="249"/>
      <c r="Q95" s="249"/>
      <c r="R95" s="249"/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7"/>
    </row>
    <row r="96" spans="1:47" s="2" customFormat="1" ht="22.9" customHeight="1" x14ac:dyDescent="0.2">
      <c r="A96" s="246"/>
      <c r="B96" s="247"/>
      <c r="C96" s="284" t="s">
        <v>100</v>
      </c>
      <c r="D96" s="246"/>
      <c r="E96" s="246"/>
      <c r="F96" s="246"/>
      <c r="G96" s="246"/>
      <c r="H96" s="246"/>
      <c r="I96" s="246"/>
      <c r="J96" s="258">
        <f>J117</f>
        <v>0</v>
      </c>
      <c r="K96" s="246"/>
      <c r="L96" s="248"/>
      <c r="M96" s="249"/>
      <c r="N96" s="249"/>
      <c r="O96" s="249"/>
      <c r="P96" s="249"/>
      <c r="Q96" s="249"/>
      <c r="R96" s="249"/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7"/>
      <c r="AU96" s="14" t="s">
        <v>101</v>
      </c>
    </row>
    <row r="97" spans="1:31" s="9" customFormat="1" ht="25.15" customHeight="1" x14ac:dyDescent="0.2">
      <c r="A97" s="285"/>
      <c r="B97" s="286"/>
      <c r="C97" s="285"/>
      <c r="D97" s="287" t="s">
        <v>471</v>
      </c>
      <c r="E97" s="288"/>
      <c r="F97" s="288"/>
      <c r="G97" s="288"/>
      <c r="H97" s="288"/>
      <c r="I97" s="288"/>
      <c r="J97" s="289">
        <f>J118</f>
        <v>0</v>
      </c>
      <c r="K97" s="285"/>
      <c r="L97" s="286"/>
      <c r="M97" s="285"/>
      <c r="N97" s="285"/>
      <c r="O97" s="285"/>
      <c r="P97" s="285"/>
      <c r="Q97" s="285"/>
      <c r="R97" s="285"/>
      <c r="S97" s="285"/>
      <c r="T97" s="285"/>
      <c r="U97" s="285"/>
      <c r="V97" s="285"/>
      <c r="W97" s="285"/>
      <c r="X97" s="285"/>
      <c r="Y97" s="285"/>
      <c r="Z97" s="285"/>
      <c r="AA97" s="285"/>
      <c r="AB97" s="285"/>
      <c r="AC97" s="285"/>
      <c r="AD97" s="285"/>
    </row>
    <row r="98" spans="1:31" s="2" customFormat="1" ht="21.75" customHeight="1" x14ac:dyDescent="0.2">
      <c r="A98" s="246"/>
      <c r="B98" s="247"/>
      <c r="C98" s="246"/>
      <c r="D98" s="246"/>
      <c r="E98" s="246"/>
      <c r="F98" s="246"/>
      <c r="G98" s="246"/>
      <c r="H98" s="246"/>
      <c r="I98" s="246"/>
      <c r="J98" s="246"/>
      <c r="K98" s="246"/>
      <c r="L98" s="248"/>
      <c r="M98" s="249"/>
      <c r="N98" s="249"/>
      <c r="O98" s="249"/>
      <c r="P98" s="249"/>
      <c r="Q98" s="249"/>
      <c r="R98" s="249"/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7"/>
    </row>
    <row r="99" spans="1:31" s="2" customFormat="1" ht="7.15" customHeight="1" x14ac:dyDescent="0.2">
      <c r="A99" s="246"/>
      <c r="B99" s="277"/>
      <c r="C99" s="278"/>
      <c r="D99" s="278"/>
      <c r="E99" s="278"/>
      <c r="F99" s="278"/>
      <c r="G99" s="278"/>
      <c r="H99" s="278"/>
      <c r="I99" s="278"/>
      <c r="J99" s="278"/>
      <c r="K99" s="278"/>
      <c r="L99" s="248"/>
      <c r="M99" s="249"/>
      <c r="N99" s="249"/>
      <c r="O99" s="249"/>
      <c r="P99" s="249"/>
      <c r="Q99" s="249"/>
      <c r="R99" s="249"/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7"/>
    </row>
    <row r="100" spans="1:31" x14ac:dyDescent="0.2">
      <c r="A100" s="239"/>
      <c r="B100" s="239"/>
      <c r="C100" s="239"/>
      <c r="D100" s="239"/>
      <c r="E100" s="239"/>
      <c r="F100" s="239"/>
      <c r="G100" s="239"/>
      <c r="H100" s="239"/>
      <c r="I100" s="239"/>
      <c r="J100" s="239"/>
      <c r="K100" s="239"/>
      <c r="L100" s="239"/>
      <c r="M100" s="239"/>
      <c r="N100" s="239"/>
      <c r="O100" s="239"/>
      <c r="P100" s="239"/>
      <c r="Q100" s="239"/>
      <c r="R100" s="239"/>
      <c r="S100" s="239"/>
      <c r="T100" s="239"/>
      <c r="U100" s="239"/>
      <c r="V100" s="239"/>
      <c r="W100" s="239"/>
      <c r="X100" s="239"/>
      <c r="Y100" s="239"/>
      <c r="Z100" s="239"/>
      <c r="AA100" s="239"/>
      <c r="AB100" s="239"/>
      <c r="AC100" s="239"/>
      <c r="AD100" s="239"/>
    </row>
    <row r="101" spans="1:31" x14ac:dyDescent="0.2">
      <c r="A101" s="239"/>
      <c r="B101" s="239"/>
      <c r="C101" s="239"/>
      <c r="D101" s="239"/>
      <c r="E101" s="239"/>
      <c r="F101" s="239"/>
      <c r="G101" s="239"/>
      <c r="H101" s="239"/>
      <c r="I101" s="239"/>
      <c r="J101" s="239"/>
      <c r="K101" s="239"/>
      <c r="L101" s="239"/>
      <c r="M101" s="239"/>
      <c r="N101" s="239"/>
      <c r="O101" s="239"/>
      <c r="P101" s="239"/>
      <c r="Q101" s="239"/>
      <c r="R101" s="239"/>
      <c r="S101" s="239"/>
      <c r="T101" s="239"/>
      <c r="U101" s="239"/>
      <c r="V101" s="239"/>
      <c r="W101" s="239"/>
      <c r="X101" s="239"/>
      <c r="Y101" s="239"/>
      <c r="Z101" s="239"/>
      <c r="AA101" s="239"/>
      <c r="AB101" s="239"/>
      <c r="AC101" s="239"/>
      <c r="AD101" s="239"/>
    </row>
    <row r="102" spans="1:31" x14ac:dyDescent="0.2">
      <c r="A102" s="239"/>
      <c r="B102" s="239"/>
      <c r="C102" s="239"/>
      <c r="D102" s="239"/>
      <c r="E102" s="239"/>
      <c r="F102" s="239"/>
      <c r="G102" s="239"/>
      <c r="H102" s="239"/>
      <c r="I102" s="239"/>
      <c r="J102" s="239"/>
      <c r="K102" s="239"/>
      <c r="L102" s="239"/>
      <c r="M102" s="239"/>
      <c r="N102" s="239"/>
      <c r="O102" s="239"/>
      <c r="P102" s="239"/>
      <c r="Q102" s="239"/>
      <c r="R102" s="239"/>
      <c r="S102" s="239"/>
      <c r="T102" s="239"/>
      <c r="U102" s="239"/>
      <c r="V102" s="239"/>
      <c r="W102" s="239"/>
      <c r="X102" s="239"/>
      <c r="Y102" s="239"/>
      <c r="Z102" s="239"/>
      <c r="AA102" s="239"/>
      <c r="AB102" s="239"/>
      <c r="AC102" s="239"/>
      <c r="AD102" s="239"/>
    </row>
    <row r="103" spans="1:31" s="2" customFormat="1" ht="7.15" customHeight="1" x14ac:dyDescent="0.2">
      <c r="A103" s="246"/>
      <c r="B103" s="279"/>
      <c r="C103" s="280"/>
      <c r="D103" s="280"/>
      <c r="E103" s="280"/>
      <c r="F103" s="280"/>
      <c r="G103" s="280"/>
      <c r="H103" s="280"/>
      <c r="I103" s="280"/>
      <c r="J103" s="280"/>
      <c r="K103" s="280"/>
      <c r="L103" s="248"/>
      <c r="M103" s="249"/>
      <c r="N103" s="249"/>
      <c r="O103" s="249"/>
      <c r="P103" s="249"/>
      <c r="Q103" s="249"/>
      <c r="R103" s="249"/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7"/>
    </row>
    <row r="104" spans="1:31" s="2" customFormat="1" ht="25.15" customHeight="1" x14ac:dyDescent="0.2">
      <c r="A104" s="246"/>
      <c r="B104" s="247"/>
      <c r="C104" s="243" t="s">
        <v>111</v>
      </c>
      <c r="D104" s="246"/>
      <c r="E104" s="246"/>
      <c r="F104" s="246"/>
      <c r="G104" s="246"/>
      <c r="H104" s="246"/>
      <c r="I104" s="246"/>
      <c r="J104" s="246"/>
      <c r="K104" s="246"/>
      <c r="L104" s="248"/>
      <c r="M104" s="249"/>
      <c r="N104" s="249"/>
      <c r="O104" s="249"/>
      <c r="P104" s="249"/>
      <c r="Q104" s="249"/>
      <c r="R104" s="249"/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7"/>
    </row>
    <row r="105" spans="1:31" s="2" customFormat="1" ht="7.15" customHeight="1" x14ac:dyDescent="0.2">
      <c r="A105" s="246"/>
      <c r="B105" s="247"/>
      <c r="C105" s="246"/>
      <c r="D105" s="246"/>
      <c r="E105" s="246"/>
      <c r="F105" s="246"/>
      <c r="G105" s="246"/>
      <c r="H105" s="246"/>
      <c r="I105" s="246"/>
      <c r="J105" s="246"/>
      <c r="K105" s="246"/>
      <c r="L105" s="248"/>
      <c r="M105" s="249"/>
      <c r="N105" s="249"/>
      <c r="O105" s="249"/>
      <c r="P105" s="249"/>
      <c r="Q105" s="249"/>
      <c r="R105" s="249"/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7"/>
    </row>
    <row r="106" spans="1:31" s="2" customFormat="1" ht="12" customHeight="1" x14ac:dyDescent="0.2">
      <c r="A106" s="246"/>
      <c r="B106" s="247"/>
      <c r="C106" s="245" t="s">
        <v>16</v>
      </c>
      <c r="D106" s="246"/>
      <c r="E106" s="246"/>
      <c r="F106" s="246"/>
      <c r="G106" s="246"/>
      <c r="H106" s="246"/>
      <c r="I106" s="246"/>
      <c r="J106" s="246"/>
      <c r="K106" s="246"/>
      <c r="L106" s="248"/>
      <c r="M106" s="249"/>
      <c r="N106" s="249"/>
      <c r="O106" s="249"/>
      <c r="P106" s="249"/>
      <c r="Q106" s="249"/>
      <c r="R106" s="249"/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7"/>
    </row>
    <row r="107" spans="1:31" s="2" customFormat="1" ht="16.5" customHeight="1" x14ac:dyDescent="0.2">
      <c r="A107" s="246"/>
      <c r="B107" s="247"/>
      <c r="C107" s="246"/>
      <c r="D107" s="246"/>
      <c r="E107" s="386" t="str">
        <f>E7</f>
        <v>Most DLH-01M a oprava místní komunikace ul. Hlavní, Dlouhoňovice</v>
      </c>
      <c r="F107" s="387"/>
      <c r="G107" s="387"/>
      <c r="H107" s="387"/>
      <c r="I107" s="246"/>
      <c r="J107" s="246"/>
      <c r="K107" s="246"/>
      <c r="L107" s="248"/>
      <c r="M107" s="249"/>
      <c r="N107" s="249"/>
      <c r="O107" s="249"/>
      <c r="P107" s="249"/>
      <c r="Q107" s="249"/>
      <c r="R107" s="249"/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7"/>
    </row>
    <row r="108" spans="1:31" s="2" customFormat="1" ht="12" customHeight="1" x14ac:dyDescent="0.2">
      <c r="A108" s="246"/>
      <c r="B108" s="247"/>
      <c r="C108" s="245" t="s">
        <v>95</v>
      </c>
      <c r="D108" s="246"/>
      <c r="E108" s="246"/>
      <c r="F108" s="246"/>
      <c r="G108" s="246"/>
      <c r="H108" s="246"/>
      <c r="I108" s="246"/>
      <c r="J108" s="246"/>
      <c r="K108" s="246"/>
      <c r="L108" s="248"/>
      <c r="M108" s="249"/>
      <c r="N108" s="249"/>
      <c r="O108" s="249"/>
      <c r="P108" s="249"/>
      <c r="Q108" s="249"/>
      <c r="R108" s="249"/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7"/>
    </row>
    <row r="109" spans="1:31" s="2" customFormat="1" ht="16.5" customHeight="1" x14ac:dyDescent="0.2">
      <c r="A109" s="246"/>
      <c r="B109" s="247"/>
      <c r="C109" s="246"/>
      <c r="D109" s="246"/>
      <c r="E109" s="384" t="str">
        <f>E9</f>
        <v xml:space="preserve">VON - Vedlejší a ostatní náklady </v>
      </c>
      <c r="F109" s="385"/>
      <c r="G109" s="385"/>
      <c r="H109" s="385"/>
      <c r="I109" s="246"/>
      <c r="J109" s="246"/>
      <c r="K109" s="246"/>
      <c r="L109" s="248"/>
      <c r="M109" s="249"/>
      <c r="N109" s="249"/>
      <c r="O109" s="249"/>
      <c r="P109" s="249"/>
      <c r="Q109" s="249"/>
      <c r="R109" s="249"/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7"/>
    </row>
    <row r="110" spans="1:31" s="2" customFormat="1" ht="7.15" customHeight="1" x14ac:dyDescent="0.2">
      <c r="A110" s="246"/>
      <c r="B110" s="247"/>
      <c r="C110" s="246"/>
      <c r="D110" s="246"/>
      <c r="E110" s="246"/>
      <c r="F110" s="246"/>
      <c r="G110" s="246"/>
      <c r="H110" s="246"/>
      <c r="I110" s="246"/>
      <c r="J110" s="246"/>
      <c r="K110" s="246"/>
      <c r="L110" s="248"/>
      <c r="M110" s="249"/>
      <c r="N110" s="249"/>
      <c r="O110" s="249"/>
      <c r="P110" s="249"/>
      <c r="Q110" s="249"/>
      <c r="R110" s="249"/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7"/>
    </row>
    <row r="111" spans="1:31" s="2" customFormat="1" ht="12" customHeight="1" x14ac:dyDescent="0.2">
      <c r="A111" s="246"/>
      <c r="B111" s="247"/>
      <c r="C111" s="245" t="s">
        <v>20</v>
      </c>
      <c r="D111" s="246"/>
      <c r="E111" s="246"/>
      <c r="F111" s="250" t="str">
        <f>F12</f>
        <v>Dlouhoňovice</v>
      </c>
      <c r="G111" s="246"/>
      <c r="H111" s="246"/>
      <c r="I111" s="245" t="s">
        <v>22</v>
      </c>
      <c r="J111" s="251" t="str">
        <f>IF(J12="","",J12)</f>
        <v>12. 6. 2020</v>
      </c>
      <c r="K111" s="246"/>
      <c r="L111" s="248"/>
      <c r="M111" s="249"/>
      <c r="N111" s="249"/>
      <c r="O111" s="249"/>
      <c r="P111" s="249"/>
      <c r="Q111" s="249"/>
      <c r="R111" s="249"/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7"/>
    </row>
    <row r="112" spans="1:31" s="2" customFormat="1" ht="7.15" customHeight="1" x14ac:dyDescent="0.2">
      <c r="A112" s="246"/>
      <c r="B112" s="247"/>
      <c r="C112" s="246"/>
      <c r="D112" s="246"/>
      <c r="E112" s="246"/>
      <c r="F112" s="246"/>
      <c r="G112" s="246"/>
      <c r="H112" s="246"/>
      <c r="I112" s="246"/>
      <c r="J112" s="246"/>
      <c r="K112" s="246"/>
      <c r="L112" s="248"/>
      <c r="M112" s="249"/>
      <c r="N112" s="249"/>
      <c r="O112" s="249"/>
      <c r="P112" s="249"/>
      <c r="Q112" s="249"/>
      <c r="R112" s="249"/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7"/>
    </row>
    <row r="113" spans="1:65" s="2" customFormat="1" ht="15.2" customHeight="1" x14ac:dyDescent="0.2">
      <c r="A113" s="246"/>
      <c r="B113" s="247"/>
      <c r="C113" s="245" t="s">
        <v>24</v>
      </c>
      <c r="D113" s="246"/>
      <c r="E113" s="246"/>
      <c r="F113" s="250" t="str">
        <f>E15</f>
        <v xml:space="preserve"> </v>
      </c>
      <c r="G113" s="246"/>
      <c r="H113" s="246"/>
      <c r="I113" s="245" t="s">
        <v>29</v>
      </c>
      <c r="J113" s="281" t="str">
        <f>E21</f>
        <v xml:space="preserve"> </v>
      </c>
      <c r="K113" s="246"/>
      <c r="L113" s="248"/>
      <c r="M113" s="249"/>
      <c r="N113" s="249"/>
      <c r="O113" s="249"/>
      <c r="P113" s="249"/>
      <c r="Q113" s="249"/>
      <c r="R113" s="249"/>
      <c r="S113" s="246"/>
      <c r="T113" s="246"/>
      <c r="U113" s="246"/>
      <c r="V113" s="246"/>
      <c r="W113" s="246"/>
      <c r="X113" s="246"/>
      <c r="Y113" s="246"/>
      <c r="Z113" s="246"/>
      <c r="AA113" s="246"/>
      <c r="AB113" s="246"/>
      <c r="AC113" s="246"/>
      <c r="AD113" s="246"/>
      <c r="AE113" s="27"/>
    </row>
    <row r="114" spans="1:65" s="2" customFormat="1" ht="15.2" customHeight="1" x14ac:dyDescent="0.2">
      <c r="A114" s="246"/>
      <c r="B114" s="247"/>
      <c r="C114" s="245" t="s">
        <v>27</v>
      </c>
      <c r="D114" s="246"/>
      <c r="E114" s="246"/>
      <c r="F114" s="250" t="str">
        <f>IF(E18="","",E18)</f>
        <v>Vyplň údaj</v>
      </c>
      <c r="G114" s="246"/>
      <c r="H114" s="246"/>
      <c r="I114" s="245" t="s">
        <v>31</v>
      </c>
      <c r="J114" s="281" t="str">
        <f>E24</f>
        <v xml:space="preserve"> </v>
      </c>
      <c r="K114" s="246"/>
      <c r="L114" s="248"/>
      <c r="M114" s="249"/>
      <c r="N114" s="249"/>
      <c r="O114" s="249"/>
      <c r="P114" s="249"/>
      <c r="Q114" s="249"/>
      <c r="R114" s="249"/>
      <c r="S114" s="246"/>
      <c r="T114" s="246"/>
      <c r="U114" s="246"/>
      <c r="V114" s="246"/>
      <c r="W114" s="246"/>
      <c r="X114" s="246"/>
      <c r="Y114" s="246"/>
      <c r="Z114" s="246"/>
      <c r="AA114" s="246"/>
      <c r="AB114" s="246"/>
      <c r="AC114" s="246"/>
      <c r="AD114" s="246"/>
      <c r="AE114" s="27"/>
    </row>
    <row r="115" spans="1:65" s="2" customFormat="1" ht="10.15" customHeight="1" x14ac:dyDescent="0.2">
      <c r="A115" s="246"/>
      <c r="B115" s="247"/>
      <c r="C115" s="246"/>
      <c r="D115" s="246"/>
      <c r="E115" s="246"/>
      <c r="F115" s="246"/>
      <c r="G115" s="246"/>
      <c r="H115" s="246"/>
      <c r="I115" s="246"/>
      <c r="J115" s="246"/>
      <c r="K115" s="246"/>
      <c r="L115" s="248"/>
      <c r="M115" s="249"/>
      <c r="N115" s="249"/>
      <c r="O115" s="249"/>
      <c r="P115" s="249"/>
      <c r="Q115" s="249"/>
      <c r="R115" s="249"/>
      <c r="S115" s="246"/>
      <c r="T115" s="246"/>
      <c r="U115" s="246"/>
      <c r="V115" s="246"/>
      <c r="W115" s="246"/>
      <c r="X115" s="246"/>
      <c r="Y115" s="246"/>
      <c r="Z115" s="246"/>
      <c r="AA115" s="246"/>
      <c r="AB115" s="246"/>
      <c r="AC115" s="246"/>
      <c r="AD115" s="246"/>
      <c r="AE115" s="27"/>
    </row>
    <row r="116" spans="1:65" s="11" customFormat="1" ht="29.25" customHeight="1" x14ac:dyDescent="0.2">
      <c r="A116" s="290"/>
      <c r="B116" s="291"/>
      <c r="C116" s="292" t="s">
        <v>112</v>
      </c>
      <c r="D116" s="293" t="s">
        <v>59</v>
      </c>
      <c r="E116" s="293" t="s">
        <v>55</v>
      </c>
      <c r="F116" s="293" t="s">
        <v>56</v>
      </c>
      <c r="G116" s="293" t="s">
        <v>113</v>
      </c>
      <c r="H116" s="293" t="s">
        <v>114</v>
      </c>
      <c r="I116" s="293" t="s">
        <v>115</v>
      </c>
      <c r="J116" s="294" t="s">
        <v>99</v>
      </c>
      <c r="K116" s="295" t="s">
        <v>116</v>
      </c>
      <c r="L116" s="296"/>
      <c r="M116" s="297" t="s">
        <v>1</v>
      </c>
      <c r="N116" s="298" t="s">
        <v>38</v>
      </c>
      <c r="O116" s="298" t="s">
        <v>117</v>
      </c>
      <c r="P116" s="298" t="s">
        <v>118</v>
      </c>
      <c r="Q116" s="298" t="s">
        <v>119</v>
      </c>
      <c r="R116" s="298" t="s">
        <v>120</v>
      </c>
      <c r="S116" s="298" t="s">
        <v>121</v>
      </c>
      <c r="T116" s="299" t="s">
        <v>122</v>
      </c>
      <c r="U116" s="290"/>
      <c r="V116" s="290"/>
      <c r="W116" s="290"/>
      <c r="X116" s="290"/>
      <c r="Y116" s="290"/>
      <c r="Z116" s="290"/>
      <c r="AA116" s="290"/>
      <c r="AB116" s="290"/>
      <c r="AC116" s="290"/>
      <c r="AD116" s="290"/>
      <c r="AE116" s="131"/>
    </row>
    <row r="117" spans="1:65" s="2" customFormat="1" ht="22.9" customHeight="1" x14ac:dyDescent="0.25">
      <c r="A117" s="246"/>
      <c r="B117" s="247"/>
      <c r="C117" s="300" t="s">
        <v>123</v>
      </c>
      <c r="D117" s="246"/>
      <c r="E117" s="246"/>
      <c r="F117" s="246"/>
      <c r="G117" s="246"/>
      <c r="H117" s="246"/>
      <c r="I117" s="246"/>
      <c r="J117" s="301">
        <f>BK117</f>
        <v>0</v>
      </c>
      <c r="K117" s="246"/>
      <c r="L117" s="247"/>
      <c r="M117" s="302"/>
      <c r="N117" s="303"/>
      <c r="O117" s="256"/>
      <c r="P117" s="304">
        <f>P118</f>
        <v>0</v>
      </c>
      <c r="Q117" s="256"/>
      <c r="R117" s="304">
        <f>R118</f>
        <v>0</v>
      </c>
      <c r="S117" s="256"/>
      <c r="T117" s="305">
        <f>T118</f>
        <v>0</v>
      </c>
      <c r="U117" s="246"/>
      <c r="V117" s="246"/>
      <c r="W117" s="246"/>
      <c r="X117" s="246"/>
      <c r="Y117" s="246"/>
      <c r="Z117" s="246"/>
      <c r="AA117" s="246"/>
      <c r="AB117" s="246"/>
      <c r="AC117" s="246"/>
      <c r="AD117" s="246"/>
      <c r="AE117" s="27"/>
      <c r="AT117" s="14" t="s">
        <v>73</v>
      </c>
      <c r="AU117" s="14" t="s">
        <v>101</v>
      </c>
      <c r="BK117" s="142">
        <f>BK118</f>
        <v>0</v>
      </c>
    </row>
    <row r="118" spans="1:65" s="12" customFormat="1" ht="25.9" customHeight="1" x14ac:dyDescent="0.2">
      <c r="A118" s="306"/>
      <c r="B118" s="307"/>
      <c r="C118" s="306"/>
      <c r="D118" s="308" t="s">
        <v>73</v>
      </c>
      <c r="E118" s="309" t="s">
        <v>650</v>
      </c>
      <c r="F118" s="309" t="s">
        <v>651</v>
      </c>
      <c r="G118" s="306"/>
      <c r="H118" s="306"/>
      <c r="I118" s="306"/>
      <c r="J118" s="310">
        <f>BK118</f>
        <v>0</v>
      </c>
      <c r="K118" s="306"/>
      <c r="L118" s="307"/>
      <c r="M118" s="311"/>
      <c r="N118" s="312"/>
      <c r="O118" s="312"/>
      <c r="P118" s="313">
        <f>SUM(P119:P124)</f>
        <v>0</v>
      </c>
      <c r="Q118" s="312"/>
      <c r="R118" s="313">
        <f>SUM(R119:R124)</f>
        <v>0</v>
      </c>
      <c r="S118" s="312"/>
      <c r="T118" s="314">
        <f>SUM(T119:T124)</f>
        <v>0</v>
      </c>
      <c r="U118" s="306"/>
      <c r="V118" s="306"/>
      <c r="W118" s="306"/>
      <c r="X118" s="306"/>
      <c r="Y118" s="306"/>
      <c r="Z118" s="306"/>
      <c r="AA118" s="306"/>
      <c r="AB118" s="306"/>
      <c r="AC118" s="306"/>
      <c r="AD118" s="306"/>
      <c r="AR118" s="144" t="s">
        <v>144</v>
      </c>
      <c r="AT118" s="152" t="s">
        <v>73</v>
      </c>
      <c r="AU118" s="152" t="s">
        <v>74</v>
      </c>
      <c r="AY118" s="144" t="s">
        <v>126</v>
      </c>
      <c r="BK118" s="153">
        <f>SUM(BK119:BK124)</f>
        <v>0</v>
      </c>
    </row>
    <row r="119" spans="1:65" s="2" customFormat="1" ht="55.5" customHeight="1" x14ac:dyDescent="0.2">
      <c r="A119" s="246"/>
      <c r="B119" s="247"/>
      <c r="C119" s="232" t="s">
        <v>82</v>
      </c>
      <c r="D119" s="232" t="s">
        <v>128</v>
      </c>
      <c r="E119" s="233" t="s">
        <v>683</v>
      </c>
      <c r="F119" s="234" t="s">
        <v>684</v>
      </c>
      <c r="G119" s="235" t="s">
        <v>654</v>
      </c>
      <c r="H119" s="236">
        <v>1</v>
      </c>
      <c r="I119" s="158"/>
      <c r="J119" s="238">
        <f t="shared" ref="J119:J124" si="0">ROUND(I119*H119,2)</f>
        <v>0</v>
      </c>
      <c r="K119" s="315"/>
      <c r="L119" s="247"/>
      <c r="M119" s="316" t="s">
        <v>1</v>
      </c>
      <c r="N119" s="317" t="s">
        <v>39</v>
      </c>
      <c r="O119" s="318"/>
      <c r="P119" s="319">
        <f t="shared" ref="P119:P124" si="1">O119*H119</f>
        <v>0</v>
      </c>
      <c r="Q119" s="319">
        <v>0</v>
      </c>
      <c r="R119" s="319">
        <f t="shared" ref="R119:R124" si="2">Q119*H119</f>
        <v>0</v>
      </c>
      <c r="S119" s="319">
        <v>0</v>
      </c>
      <c r="T119" s="320">
        <f t="shared" ref="T119:T124" si="3">S119*H119</f>
        <v>0</v>
      </c>
      <c r="U119" s="246"/>
      <c r="V119" s="246"/>
      <c r="W119" s="246"/>
      <c r="X119" s="246"/>
      <c r="Y119" s="246"/>
      <c r="Z119" s="246"/>
      <c r="AA119" s="246"/>
      <c r="AB119" s="246"/>
      <c r="AC119" s="246"/>
      <c r="AD119" s="246"/>
      <c r="AE119" s="27"/>
      <c r="AR119" s="160" t="s">
        <v>132</v>
      </c>
      <c r="AT119" s="160" t="s">
        <v>128</v>
      </c>
      <c r="AU119" s="160" t="s">
        <v>82</v>
      </c>
      <c r="AY119" s="14" t="s">
        <v>126</v>
      </c>
      <c r="BE119" s="161">
        <f t="shared" ref="BE119:BE124" si="4">IF(N119="základní",J119,0)</f>
        <v>0</v>
      </c>
      <c r="BF119" s="161">
        <f t="shared" ref="BF119:BF124" si="5">IF(N119="snížená",J119,0)</f>
        <v>0</v>
      </c>
      <c r="BG119" s="161">
        <f t="shared" ref="BG119:BG124" si="6">IF(N119="zákl. přenesená",J119,0)</f>
        <v>0</v>
      </c>
      <c r="BH119" s="161">
        <f t="shared" ref="BH119:BH124" si="7">IF(N119="sníž. přenesená",J119,0)</f>
        <v>0</v>
      </c>
      <c r="BI119" s="161">
        <f t="shared" ref="BI119:BI124" si="8">IF(N119="nulová",J119,0)</f>
        <v>0</v>
      </c>
      <c r="BJ119" s="14" t="s">
        <v>82</v>
      </c>
      <c r="BK119" s="161">
        <f t="shared" ref="BK119:BK124" si="9">ROUND(I119*H119,2)</f>
        <v>0</v>
      </c>
      <c r="BL119" s="14" t="s">
        <v>132</v>
      </c>
      <c r="BM119" s="160" t="s">
        <v>685</v>
      </c>
    </row>
    <row r="120" spans="1:65" s="2" customFormat="1" ht="16.5" customHeight="1" x14ac:dyDescent="0.2">
      <c r="A120" s="246"/>
      <c r="B120" s="247"/>
      <c r="C120" s="232" t="s">
        <v>84</v>
      </c>
      <c r="D120" s="232" t="s">
        <v>128</v>
      </c>
      <c r="E120" s="233" t="s">
        <v>686</v>
      </c>
      <c r="F120" s="234" t="s">
        <v>687</v>
      </c>
      <c r="G120" s="235" t="s">
        <v>654</v>
      </c>
      <c r="H120" s="236">
        <v>1</v>
      </c>
      <c r="I120" s="158"/>
      <c r="J120" s="238">
        <f t="shared" si="0"/>
        <v>0</v>
      </c>
      <c r="K120" s="315"/>
      <c r="L120" s="247"/>
      <c r="M120" s="316" t="s">
        <v>1</v>
      </c>
      <c r="N120" s="317" t="s">
        <v>39</v>
      </c>
      <c r="O120" s="318"/>
      <c r="P120" s="319">
        <f t="shared" si="1"/>
        <v>0</v>
      </c>
      <c r="Q120" s="319">
        <v>0</v>
      </c>
      <c r="R120" s="319">
        <f t="shared" si="2"/>
        <v>0</v>
      </c>
      <c r="S120" s="319">
        <v>0</v>
      </c>
      <c r="T120" s="320">
        <f t="shared" si="3"/>
        <v>0</v>
      </c>
      <c r="U120" s="246"/>
      <c r="V120" s="246"/>
      <c r="W120" s="246"/>
      <c r="X120" s="246"/>
      <c r="Y120" s="246"/>
      <c r="Z120" s="246"/>
      <c r="AA120" s="246"/>
      <c r="AB120" s="246"/>
      <c r="AC120" s="246"/>
      <c r="AD120" s="246"/>
      <c r="AE120" s="27"/>
      <c r="AR120" s="160" t="s">
        <v>132</v>
      </c>
      <c r="AT120" s="160" t="s">
        <v>128</v>
      </c>
      <c r="AU120" s="160" t="s">
        <v>82</v>
      </c>
      <c r="AY120" s="14" t="s">
        <v>126</v>
      </c>
      <c r="BE120" s="161">
        <f t="shared" si="4"/>
        <v>0</v>
      </c>
      <c r="BF120" s="161">
        <f t="shared" si="5"/>
        <v>0</v>
      </c>
      <c r="BG120" s="161">
        <f t="shared" si="6"/>
        <v>0</v>
      </c>
      <c r="BH120" s="161">
        <f t="shared" si="7"/>
        <v>0</v>
      </c>
      <c r="BI120" s="161">
        <f t="shared" si="8"/>
        <v>0</v>
      </c>
      <c r="BJ120" s="14" t="s">
        <v>82</v>
      </c>
      <c r="BK120" s="161">
        <f t="shared" si="9"/>
        <v>0</v>
      </c>
      <c r="BL120" s="14" t="s">
        <v>132</v>
      </c>
      <c r="BM120" s="160" t="s">
        <v>688</v>
      </c>
    </row>
    <row r="121" spans="1:65" s="2" customFormat="1" ht="16.5" customHeight="1" x14ac:dyDescent="0.2">
      <c r="A121" s="246"/>
      <c r="B121" s="247"/>
      <c r="C121" s="232" t="s">
        <v>137</v>
      </c>
      <c r="D121" s="232" t="s">
        <v>128</v>
      </c>
      <c r="E121" s="233" t="s">
        <v>689</v>
      </c>
      <c r="F121" s="234" t="s">
        <v>663</v>
      </c>
      <c r="G121" s="235" t="s">
        <v>654</v>
      </c>
      <c r="H121" s="236">
        <v>1</v>
      </c>
      <c r="I121" s="158"/>
      <c r="J121" s="238">
        <f t="shared" si="0"/>
        <v>0</v>
      </c>
      <c r="K121" s="315"/>
      <c r="L121" s="247"/>
      <c r="M121" s="316" t="s">
        <v>1</v>
      </c>
      <c r="N121" s="317" t="s">
        <v>39</v>
      </c>
      <c r="O121" s="318"/>
      <c r="P121" s="319">
        <f t="shared" si="1"/>
        <v>0</v>
      </c>
      <c r="Q121" s="319">
        <v>0</v>
      </c>
      <c r="R121" s="319">
        <f t="shared" si="2"/>
        <v>0</v>
      </c>
      <c r="S121" s="319">
        <v>0</v>
      </c>
      <c r="T121" s="320">
        <f t="shared" si="3"/>
        <v>0</v>
      </c>
      <c r="U121" s="246"/>
      <c r="V121" s="246"/>
      <c r="W121" s="246"/>
      <c r="X121" s="246"/>
      <c r="Y121" s="246"/>
      <c r="Z121" s="246"/>
      <c r="AA121" s="246"/>
      <c r="AB121" s="246"/>
      <c r="AC121" s="246"/>
      <c r="AD121" s="246"/>
      <c r="AE121" s="27"/>
      <c r="AR121" s="160" t="s">
        <v>132</v>
      </c>
      <c r="AT121" s="160" t="s">
        <v>128</v>
      </c>
      <c r="AU121" s="160" t="s">
        <v>82</v>
      </c>
      <c r="AY121" s="14" t="s">
        <v>126</v>
      </c>
      <c r="BE121" s="161">
        <f t="shared" si="4"/>
        <v>0</v>
      </c>
      <c r="BF121" s="161">
        <f t="shared" si="5"/>
        <v>0</v>
      </c>
      <c r="BG121" s="161">
        <f t="shared" si="6"/>
        <v>0</v>
      </c>
      <c r="BH121" s="161">
        <f t="shared" si="7"/>
        <v>0</v>
      </c>
      <c r="BI121" s="161">
        <f t="shared" si="8"/>
        <v>0</v>
      </c>
      <c r="BJ121" s="14" t="s">
        <v>82</v>
      </c>
      <c r="BK121" s="161">
        <f t="shared" si="9"/>
        <v>0</v>
      </c>
      <c r="BL121" s="14" t="s">
        <v>132</v>
      </c>
      <c r="BM121" s="160" t="s">
        <v>690</v>
      </c>
    </row>
    <row r="122" spans="1:65" s="2" customFormat="1" ht="16.5" customHeight="1" x14ac:dyDescent="0.2">
      <c r="A122" s="246"/>
      <c r="B122" s="247"/>
      <c r="C122" s="232" t="s">
        <v>132</v>
      </c>
      <c r="D122" s="232" t="s">
        <v>128</v>
      </c>
      <c r="E122" s="233" t="s">
        <v>691</v>
      </c>
      <c r="F122" s="234" t="s">
        <v>692</v>
      </c>
      <c r="G122" s="235" t="s">
        <v>654</v>
      </c>
      <c r="H122" s="236">
        <v>1</v>
      </c>
      <c r="I122" s="158"/>
      <c r="J122" s="238">
        <f t="shared" si="0"/>
        <v>0</v>
      </c>
      <c r="K122" s="315"/>
      <c r="L122" s="247"/>
      <c r="M122" s="316" t="s">
        <v>1</v>
      </c>
      <c r="N122" s="317" t="s">
        <v>39</v>
      </c>
      <c r="O122" s="318"/>
      <c r="P122" s="319">
        <f t="shared" si="1"/>
        <v>0</v>
      </c>
      <c r="Q122" s="319">
        <v>0</v>
      </c>
      <c r="R122" s="319">
        <f t="shared" si="2"/>
        <v>0</v>
      </c>
      <c r="S122" s="319">
        <v>0</v>
      </c>
      <c r="T122" s="320">
        <f t="shared" si="3"/>
        <v>0</v>
      </c>
      <c r="U122" s="246"/>
      <c r="V122" s="246"/>
      <c r="W122" s="246"/>
      <c r="X122" s="246"/>
      <c r="Y122" s="246"/>
      <c r="Z122" s="246"/>
      <c r="AA122" s="246"/>
      <c r="AB122" s="246"/>
      <c r="AC122" s="246"/>
      <c r="AD122" s="246"/>
      <c r="AE122" s="27"/>
      <c r="AR122" s="160" t="s">
        <v>132</v>
      </c>
      <c r="AT122" s="160" t="s">
        <v>128</v>
      </c>
      <c r="AU122" s="160" t="s">
        <v>82</v>
      </c>
      <c r="AY122" s="14" t="s">
        <v>126</v>
      </c>
      <c r="BE122" s="161">
        <f t="shared" si="4"/>
        <v>0</v>
      </c>
      <c r="BF122" s="161">
        <f t="shared" si="5"/>
        <v>0</v>
      </c>
      <c r="BG122" s="161">
        <f t="shared" si="6"/>
        <v>0</v>
      </c>
      <c r="BH122" s="161">
        <f t="shared" si="7"/>
        <v>0</v>
      </c>
      <c r="BI122" s="161">
        <f t="shared" si="8"/>
        <v>0</v>
      </c>
      <c r="BJ122" s="14" t="s">
        <v>82</v>
      </c>
      <c r="BK122" s="161">
        <f t="shared" si="9"/>
        <v>0</v>
      </c>
      <c r="BL122" s="14" t="s">
        <v>132</v>
      </c>
      <c r="BM122" s="160" t="s">
        <v>693</v>
      </c>
    </row>
    <row r="123" spans="1:65" s="2" customFormat="1" ht="16.5" customHeight="1" x14ac:dyDescent="0.2">
      <c r="A123" s="246"/>
      <c r="B123" s="247"/>
      <c r="C123" s="232" t="s">
        <v>144</v>
      </c>
      <c r="D123" s="232" t="s">
        <v>128</v>
      </c>
      <c r="E123" s="233" t="s">
        <v>694</v>
      </c>
      <c r="F123" s="234" t="s">
        <v>657</v>
      </c>
      <c r="G123" s="235" t="s">
        <v>695</v>
      </c>
      <c r="H123" s="236">
        <v>1</v>
      </c>
      <c r="I123" s="158"/>
      <c r="J123" s="238">
        <f t="shared" si="0"/>
        <v>0</v>
      </c>
      <c r="K123" s="315"/>
      <c r="L123" s="247"/>
      <c r="M123" s="316" t="s">
        <v>1</v>
      </c>
      <c r="N123" s="317" t="s">
        <v>39</v>
      </c>
      <c r="O123" s="318"/>
      <c r="P123" s="319">
        <f t="shared" si="1"/>
        <v>0</v>
      </c>
      <c r="Q123" s="319">
        <v>0</v>
      </c>
      <c r="R123" s="319">
        <f t="shared" si="2"/>
        <v>0</v>
      </c>
      <c r="S123" s="319">
        <v>0</v>
      </c>
      <c r="T123" s="320">
        <f t="shared" si="3"/>
        <v>0</v>
      </c>
      <c r="U123" s="246"/>
      <c r="V123" s="246"/>
      <c r="W123" s="246"/>
      <c r="X123" s="246"/>
      <c r="Y123" s="246"/>
      <c r="Z123" s="246"/>
      <c r="AA123" s="246"/>
      <c r="AB123" s="246"/>
      <c r="AC123" s="246"/>
      <c r="AD123" s="246"/>
      <c r="AE123" s="27"/>
      <c r="AR123" s="160" t="s">
        <v>132</v>
      </c>
      <c r="AT123" s="160" t="s">
        <v>128</v>
      </c>
      <c r="AU123" s="160" t="s">
        <v>82</v>
      </c>
      <c r="AY123" s="14" t="s">
        <v>126</v>
      </c>
      <c r="BE123" s="161">
        <f t="shared" si="4"/>
        <v>0</v>
      </c>
      <c r="BF123" s="161">
        <f t="shared" si="5"/>
        <v>0</v>
      </c>
      <c r="BG123" s="161">
        <f t="shared" si="6"/>
        <v>0</v>
      </c>
      <c r="BH123" s="161">
        <f t="shared" si="7"/>
        <v>0</v>
      </c>
      <c r="BI123" s="161">
        <f t="shared" si="8"/>
        <v>0</v>
      </c>
      <c r="BJ123" s="14" t="s">
        <v>82</v>
      </c>
      <c r="BK123" s="161">
        <f t="shared" si="9"/>
        <v>0</v>
      </c>
      <c r="BL123" s="14" t="s">
        <v>132</v>
      </c>
      <c r="BM123" s="160" t="s">
        <v>696</v>
      </c>
    </row>
    <row r="124" spans="1:65" s="2" customFormat="1" ht="33" customHeight="1" x14ac:dyDescent="0.2">
      <c r="A124" s="246"/>
      <c r="B124" s="247"/>
      <c r="C124" s="232" t="s">
        <v>149</v>
      </c>
      <c r="D124" s="232" t="s">
        <v>128</v>
      </c>
      <c r="E124" s="233" t="s">
        <v>697</v>
      </c>
      <c r="F124" s="234" t="s">
        <v>698</v>
      </c>
      <c r="G124" s="235" t="s">
        <v>654</v>
      </c>
      <c r="H124" s="236">
        <v>1</v>
      </c>
      <c r="I124" s="158"/>
      <c r="J124" s="238">
        <f t="shared" si="0"/>
        <v>0</v>
      </c>
      <c r="K124" s="315"/>
      <c r="L124" s="247"/>
      <c r="M124" s="321" t="s">
        <v>1</v>
      </c>
      <c r="N124" s="322" t="s">
        <v>39</v>
      </c>
      <c r="O124" s="323"/>
      <c r="P124" s="324">
        <f t="shared" si="1"/>
        <v>0</v>
      </c>
      <c r="Q124" s="324">
        <v>0</v>
      </c>
      <c r="R124" s="324">
        <f t="shared" si="2"/>
        <v>0</v>
      </c>
      <c r="S124" s="324">
        <v>0</v>
      </c>
      <c r="T124" s="325">
        <f t="shared" si="3"/>
        <v>0</v>
      </c>
      <c r="U124" s="246"/>
      <c r="V124" s="246"/>
      <c r="W124" s="246"/>
      <c r="X124" s="246"/>
      <c r="Y124" s="246"/>
      <c r="Z124" s="246"/>
      <c r="AA124" s="246"/>
      <c r="AB124" s="246"/>
      <c r="AC124" s="246"/>
      <c r="AD124" s="246"/>
      <c r="AE124" s="27"/>
      <c r="AR124" s="160" t="s">
        <v>132</v>
      </c>
      <c r="AT124" s="160" t="s">
        <v>128</v>
      </c>
      <c r="AU124" s="160" t="s">
        <v>82</v>
      </c>
      <c r="AY124" s="14" t="s">
        <v>126</v>
      </c>
      <c r="BE124" s="161">
        <f t="shared" si="4"/>
        <v>0</v>
      </c>
      <c r="BF124" s="161">
        <f t="shared" si="5"/>
        <v>0</v>
      </c>
      <c r="BG124" s="161">
        <f t="shared" si="6"/>
        <v>0</v>
      </c>
      <c r="BH124" s="161">
        <f t="shared" si="7"/>
        <v>0</v>
      </c>
      <c r="BI124" s="161">
        <f t="shared" si="8"/>
        <v>0</v>
      </c>
      <c r="BJ124" s="14" t="s">
        <v>82</v>
      </c>
      <c r="BK124" s="161">
        <f t="shared" si="9"/>
        <v>0</v>
      </c>
      <c r="BL124" s="14" t="s">
        <v>132</v>
      </c>
      <c r="BM124" s="160" t="s">
        <v>699</v>
      </c>
    </row>
    <row r="125" spans="1:65" s="2" customFormat="1" ht="7.15" customHeight="1" x14ac:dyDescent="0.2">
      <c r="A125" s="246"/>
      <c r="B125" s="277"/>
      <c r="C125" s="278"/>
      <c r="D125" s="278"/>
      <c r="E125" s="278"/>
      <c r="F125" s="278"/>
      <c r="G125" s="278"/>
      <c r="H125" s="278"/>
      <c r="I125" s="278"/>
      <c r="J125" s="278"/>
      <c r="K125" s="278"/>
      <c r="L125" s="247"/>
      <c r="M125" s="246"/>
      <c r="N125" s="249"/>
      <c r="O125" s="246"/>
      <c r="P125" s="246"/>
      <c r="Q125" s="246"/>
      <c r="R125" s="246"/>
      <c r="S125" s="246"/>
      <c r="T125" s="246"/>
      <c r="U125" s="246"/>
      <c r="V125" s="246"/>
      <c r="W125" s="246"/>
      <c r="X125" s="246"/>
      <c r="Y125" s="246"/>
      <c r="Z125" s="246"/>
      <c r="AA125" s="246"/>
      <c r="AB125" s="246"/>
      <c r="AC125" s="246"/>
      <c r="AD125" s="246"/>
      <c r="AE125" s="27"/>
    </row>
    <row r="126" spans="1:65" x14ac:dyDescent="0.2">
      <c r="A126" s="239"/>
      <c r="B126" s="239"/>
      <c r="C126" s="239"/>
      <c r="D126" s="239"/>
      <c r="E126" s="239"/>
      <c r="F126" s="239"/>
      <c r="G126" s="239"/>
      <c r="H126" s="239"/>
      <c r="I126" s="239"/>
      <c r="J126" s="239"/>
      <c r="K126" s="239"/>
      <c r="L126" s="239"/>
      <c r="M126" s="239"/>
      <c r="N126" s="239"/>
      <c r="O126" s="239"/>
      <c r="P126" s="239"/>
      <c r="Q126" s="239"/>
      <c r="R126" s="239"/>
      <c r="S126" s="239"/>
      <c r="T126" s="239"/>
      <c r="U126" s="239"/>
      <c r="V126" s="239"/>
      <c r="W126" s="239"/>
      <c r="X126" s="239"/>
      <c r="Y126" s="239"/>
      <c r="Z126" s="239"/>
      <c r="AA126" s="239"/>
      <c r="AB126" s="239"/>
      <c r="AC126" s="239"/>
      <c r="AD126" s="239"/>
    </row>
    <row r="127" spans="1:65" x14ac:dyDescent="0.2">
      <c r="A127" s="239"/>
      <c r="B127" s="239"/>
      <c r="C127" s="239"/>
      <c r="D127" s="239"/>
      <c r="E127" s="239"/>
      <c r="F127" s="239"/>
      <c r="G127" s="239"/>
      <c r="H127" s="239"/>
      <c r="I127" s="239"/>
      <c r="J127" s="239"/>
      <c r="K127" s="239"/>
      <c r="L127" s="239"/>
      <c r="M127" s="239"/>
      <c r="N127" s="239"/>
      <c r="O127" s="239"/>
      <c r="P127" s="239"/>
      <c r="Q127" s="239"/>
      <c r="R127" s="239"/>
      <c r="S127" s="239"/>
      <c r="T127" s="239"/>
      <c r="U127" s="239"/>
      <c r="V127" s="239"/>
      <c r="W127" s="239"/>
      <c r="X127" s="239"/>
      <c r="Y127" s="239"/>
      <c r="Z127" s="239"/>
      <c r="AA127" s="239"/>
      <c r="AB127" s="239"/>
      <c r="AC127" s="239"/>
      <c r="AD127" s="239"/>
    </row>
    <row r="128" spans="1:65" x14ac:dyDescent="0.2">
      <c r="A128" s="239"/>
      <c r="B128" s="239"/>
      <c r="C128" s="239"/>
      <c r="D128" s="239"/>
      <c r="E128" s="239"/>
      <c r="F128" s="239"/>
      <c r="G128" s="239"/>
      <c r="H128" s="239"/>
      <c r="I128" s="239"/>
      <c r="J128" s="239"/>
      <c r="K128" s="239"/>
      <c r="L128" s="239"/>
      <c r="M128" s="239"/>
      <c r="N128" s="239"/>
      <c r="O128" s="239"/>
      <c r="P128" s="239"/>
      <c r="Q128" s="239"/>
      <c r="R128" s="239"/>
      <c r="S128" s="239"/>
      <c r="T128" s="239"/>
      <c r="U128" s="239"/>
      <c r="V128" s="239"/>
      <c r="W128" s="239"/>
      <c r="X128" s="239"/>
      <c r="Y128" s="239"/>
      <c r="Z128" s="239"/>
      <c r="AA128" s="239"/>
      <c r="AB128" s="239"/>
      <c r="AC128" s="239"/>
      <c r="AD128" s="239"/>
    </row>
    <row r="129" spans="1:30" x14ac:dyDescent="0.2">
      <c r="A129" s="239"/>
      <c r="B129" s="239"/>
      <c r="C129" s="239"/>
      <c r="D129" s="239"/>
      <c r="E129" s="239"/>
      <c r="F129" s="239"/>
      <c r="G129" s="239"/>
      <c r="H129" s="239"/>
      <c r="I129" s="239"/>
      <c r="J129" s="239"/>
      <c r="K129" s="239"/>
      <c r="L129" s="239"/>
      <c r="M129" s="239"/>
      <c r="N129" s="239"/>
      <c r="O129" s="239"/>
      <c r="P129" s="239"/>
      <c r="Q129" s="239"/>
      <c r="R129" s="239"/>
      <c r="S129" s="239"/>
      <c r="T129" s="239"/>
      <c r="U129" s="239"/>
      <c r="V129" s="239"/>
      <c r="W129" s="239"/>
      <c r="X129" s="239"/>
      <c r="Y129" s="239"/>
      <c r="Z129" s="239"/>
      <c r="AA129" s="239"/>
      <c r="AB129" s="239"/>
      <c r="AC129" s="239"/>
      <c r="AD129" s="239"/>
    </row>
    <row r="130" spans="1:30" x14ac:dyDescent="0.2">
      <c r="A130" s="239"/>
      <c r="B130" s="239"/>
      <c r="C130" s="239"/>
      <c r="D130" s="239"/>
      <c r="E130" s="239"/>
      <c r="F130" s="239"/>
      <c r="G130" s="239"/>
      <c r="H130" s="239"/>
      <c r="I130" s="239"/>
      <c r="J130" s="239"/>
      <c r="K130" s="239"/>
      <c r="L130" s="239"/>
      <c r="M130" s="239"/>
      <c r="N130" s="239"/>
      <c r="O130" s="239"/>
      <c r="P130" s="239"/>
      <c r="Q130" s="239"/>
      <c r="R130" s="239"/>
      <c r="S130" s="239"/>
      <c r="T130" s="239"/>
      <c r="U130" s="239"/>
      <c r="V130" s="239"/>
      <c r="W130" s="239"/>
      <c r="X130" s="239"/>
      <c r="Y130" s="239"/>
      <c r="Z130" s="239"/>
      <c r="AA130" s="239"/>
      <c r="AB130" s="239"/>
      <c r="AC130" s="239"/>
      <c r="AD130" s="239"/>
    </row>
    <row r="131" spans="1:30" x14ac:dyDescent="0.2">
      <c r="A131" s="239"/>
      <c r="B131" s="239"/>
      <c r="C131" s="239"/>
      <c r="D131" s="239"/>
      <c r="E131" s="239"/>
      <c r="F131" s="239"/>
      <c r="G131" s="239"/>
      <c r="H131" s="239"/>
      <c r="I131" s="239"/>
      <c r="J131" s="239"/>
      <c r="K131" s="239"/>
      <c r="L131" s="239"/>
      <c r="M131" s="239"/>
      <c r="N131" s="239"/>
      <c r="O131" s="239"/>
      <c r="P131" s="239"/>
      <c r="Q131" s="239"/>
      <c r="R131" s="239"/>
      <c r="S131" s="239"/>
      <c r="T131" s="239"/>
      <c r="U131" s="239"/>
      <c r="V131" s="239"/>
      <c r="W131" s="239"/>
      <c r="X131" s="239"/>
      <c r="Y131" s="239"/>
      <c r="Z131" s="239"/>
      <c r="AA131" s="239"/>
      <c r="AB131" s="239"/>
      <c r="AC131" s="239"/>
      <c r="AD131" s="239"/>
    </row>
    <row r="132" spans="1:30" x14ac:dyDescent="0.2">
      <c r="A132" s="239"/>
      <c r="B132" s="239"/>
      <c r="C132" s="239"/>
      <c r="D132" s="239"/>
      <c r="E132" s="239"/>
      <c r="F132" s="239"/>
      <c r="G132" s="239"/>
      <c r="H132" s="239"/>
      <c r="I132" s="239"/>
      <c r="J132" s="239"/>
      <c r="K132" s="239"/>
      <c r="L132" s="239"/>
      <c r="M132" s="239"/>
      <c r="N132" s="239"/>
      <c r="O132" s="239"/>
      <c r="P132" s="239"/>
      <c r="Q132" s="239"/>
      <c r="R132" s="239"/>
      <c r="S132" s="239"/>
      <c r="T132" s="239"/>
      <c r="U132" s="239"/>
      <c r="V132" s="239"/>
      <c r="W132" s="239"/>
      <c r="X132" s="239"/>
      <c r="Y132" s="239"/>
      <c r="Z132" s="239"/>
      <c r="AA132" s="239"/>
      <c r="AB132" s="239"/>
      <c r="AC132" s="239"/>
      <c r="AD132" s="239"/>
    </row>
    <row r="133" spans="1:30" x14ac:dyDescent="0.2">
      <c r="A133" s="239"/>
      <c r="B133" s="239"/>
      <c r="C133" s="239"/>
      <c r="D133" s="239"/>
      <c r="E133" s="239"/>
      <c r="F133" s="239"/>
      <c r="G133" s="239"/>
      <c r="H133" s="239"/>
      <c r="I133" s="239"/>
      <c r="J133" s="239"/>
      <c r="K133" s="239"/>
      <c r="L133" s="239"/>
      <c r="M133" s="239"/>
      <c r="N133" s="239"/>
      <c r="O133" s="239"/>
      <c r="P133" s="239"/>
      <c r="Q133" s="239"/>
      <c r="R133" s="239"/>
      <c r="S133" s="239"/>
      <c r="T133" s="239"/>
      <c r="U133" s="239"/>
      <c r="V133" s="239"/>
      <c r="W133" s="239"/>
      <c r="X133" s="239"/>
      <c r="Y133" s="239"/>
      <c r="Z133" s="239"/>
      <c r="AA133" s="239"/>
      <c r="AB133" s="239"/>
      <c r="AC133" s="239"/>
      <c r="AD133" s="239"/>
    </row>
    <row r="134" spans="1:30" x14ac:dyDescent="0.2">
      <c r="A134" s="239"/>
      <c r="B134" s="239"/>
      <c r="C134" s="239"/>
      <c r="D134" s="239"/>
      <c r="E134" s="239"/>
      <c r="F134" s="239"/>
      <c r="G134" s="239"/>
      <c r="H134" s="239"/>
      <c r="I134" s="239"/>
      <c r="J134" s="239"/>
      <c r="K134" s="239"/>
      <c r="L134" s="239"/>
      <c r="M134" s="239"/>
      <c r="N134" s="239"/>
      <c r="O134" s="239"/>
      <c r="P134" s="239"/>
      <c r="Q134" s="239"/>
      <c r="R134" s="239"/>
      <c r="S134" s="239"/>
      <c r="T134" s="239"/>
      <c r="U134" s="239"/>
      <c r="V134" s="239"/>
      <c r="W134" s="239"/>
      <c r="X134" s="239"/>
      <c r="Y134" s="239"/>
      <c r="Z134" s="239"/>
      <c r="AA134" s="239"/>
      <c r="AB134" s="239"/>
      <c r="AC134" s="239"/>
      <c r="AD134" s="239"/>
    </row>
    <row r="135" spans="1:30" x14ac:dyDescent="0.2">
      <c r="A135" s="239"/>
      <c r="B135" s="239"/>
      <c r="C135" s="239"/>
      <c r="D135" s="239"/>
      <c r="E135" s="239"/>
      <c r="F135" s="239"/>
      <c r="G135" s="239"/>
      <c r="H135" s="239"/>
      <c r="I135" s="239"/>
      <c r="J135" s="239"/>
      <c r="K135" s="239"/>
      <c r="L135" s="239"/>
      <c r="M135" s="239"/>
      <c r="N135" s="239"/>
      <c r="O135" s="239"/>
      <c r="P135" s="239"/>
      <c r="Q135" s="239"/>
      <c r="R135" s="239"/>
      <c r="S135" s="239"/>
      <c r="T135" s="239"/>
      <c r="U135" s="239"/>
      <c r="V135" s="239"/>
      <c r="W135" s="239"/>
      <c r="X135" s="239"/>
      <c r="Y135" s="239"/>
      <c r="Z135" s="239"/>
      <c r="AA135" s="239"/>
      <c r="AB135" s="239"/>
      <c r="AC135" s="239"/>
      <c r="AD135" s="239"/>
    </row>
    <row r="136" spans="1:30" x14ac:dyDescent="0.2">
      <c r="A136" s="239"/>
      <c r="B136" s="239"/>
      <c r="C136" s="239"/>
      <c r="D136" s="239"/>
      <c r="E136" s="239"/>
      <c r="F136" s="239"/>
      <c r="G136" s="239"/>
      <c r="H136" s="239"/>
      <c r="I136" s="239"/>
      <c r="J136" s="239"/>
      <c r="K136" s="239"/>
      <c r="L136" s="239"/>
      <c r="M136" s="239"/>
      <c r="N136" s="239"/>
      <c r="O136" s="239"/>
      <c r="P136" s="239"/>
      <c r="Q136" s="239"/>
      <c r="R136" s="239"/>
      <c r="S136" s="239"/>
      <c r="T136" s="239"/>
      <c r="U136" s="239"/>
      <c r="V136" s="239"/>
      <c r="W136" s="239"/>
      <c r="X136" s="239"/>
      <c r="Y136" s="239"/>
      <c r="Z136" s="239"/>
      <c r="AA136" s="239"/>
      <c r="AB136" s="239"/>
      <c r="AC136" s="239"/>
      <c r="AD136" s="239"/>
    </row>
    <row r="137" spans="1:30" x14ac:dyDescent="0.2">
      <c r="A137" s="239"/>
      <c r="B137" s="239"/>
      <c r="C137" s="239"/>
      <c r="D137" s="239"/>
      <c r="E137" s="239"/>
      <c r="F137" s="239"/>
      <c r="G137" s="239"/>
      <c r="H137" s="239"/>
      <c r="I137" s="239"/>
      <c r="J137" s="239"/>
      <c r="K137" s="239"/>
      <c r="L137" s="239"/>
      <c r="M137" s="239"/>
      <c r="N137" s="239"/>
      <c r="O137" s="239"/>
      <c r="P137" s="239"/>
      <c r="Q137" s="239"/>
      <c r="R137" s="239"/>
      <c r="S137" s="239"/>
      <c r="T137" s="239"/>
      <c r="U137" s="239"/>
      <c r="V137" s="239"/>
      <c r="W137" s="239"/>
      <c r="X137" s="239"/>
      <c r="Y137" s="239"/>
      <c r="Z137" s="239"/>
      <c r="AA137" s="239"/>
      <c r="AB137" s="239"/>
      <c r="AC137" s="239"/>
      <c r="AD137" s="239"/>
    </row>
    <row r="138" spans="1:30" x14ac:dyDescent="0.2">
      <c r="A138" s="239"/>
      <c r="B138" s="239"/>
      <c r="C138" s="239"/>
      <c r="D138" s="239"/>
      <c r="E138" s="239"/>
      <c r="F138" s="239"/>
      <c r="G138" s="239"/>
      <c r="H138" s="239"/>
      <c r="I138" s="239"/>
      <c r="J138" s="239"/>
      <c r="K138" s="239"/>
      <c r="L138" s="239"/>
      <c r="M138" s="239"/>
      <c r="N138" s="239"/>
      <c r="O138" s="239"/>
      <c r="P138" s="239"/>
      <c r="Q138" s="239"/>
      <c r="R138" s="239"/>
      <c r="S138" s="239"/>
      <c r="T138" s="239"/>
      <c r="U138" s="239"/>
      <c r="V138" s="239"/>
      <c r="W138" s="239"/>
      <c r="X138" s="239"/>
      <c r="Y138" s="239"/>
      <c r="Z138" s="239"/>
      <c r="AA138" s="239"/>
      <c r="AB138" s="239"/>
      <c r="AC138" s="239"/>
      <c r="AD138" s="239"/>
    </row>
    <row r="139" spans="1:30" x14ac:dyDescent="0.2">
      <c r="A139" s="239"/>
      <c r="B139" s="239"/>
      <c r="C139" s="239"/>
      <c r="D139" s="239"/>
      <c r="E139" s="239"/>
      <c r="F139" s="239"/>
      <c r="G139" s="239"/>
      <c r="H139" s="239"/>
      <c r="I139" s="239"/>
      <c r="J139" s="239"/>
      <c r="K139" s="239"/>
      <c r="L139" s="239"/>
      <c r="M139" s="239"/>
      <c r="N139" s="239"/>
      <c r="O139" s="239"/>
      <c r="P139" s="239"/>
      <c r="Q139" s="239"/>
      <c r="R139" s="239"/>
      <c r="S139" s="239"/>
      <c r="T139" s="239"/>
      <c r="U139" s="239"/>
      <c r="V139" s="239"/>
      <c r="W139" s="239"/>
      <c r="X139" s="239"/>
      <c r="Y139" s="239"/>
      <c r="Z139" s="239"/>
      <c r="AA139" s="239"/>
      <c r="AB139" s="239"/>
      <c r="AC139" s="239"/>
      <c r="AD139" s="239"/>
    </row>
    <row r="140" spans="1:30" x14ac:dyDescent="0.2">
      <c r="A140" s="239"/>
      <c r="B140" s="239"/>
      <c r="C140" s="239"/>
      <c r="D140" s="239"/>
      <c r="E140" s="239"/>
      <c r="F140" s="239"/>
      <c r="G140" s="239"/>
      <c r="H140" s="239"/>
      <c r="I140" s="239"/>
      <c r="J140" s="239"/>
      <c r="K140" s="239"/>
      <c r="L140" s="239"/>
      <c r="M140" s="239"/>
      <c r="N140" s="239"/>
      <c r="O140" s="239"/>
      <c r="P140" s="239"/>
      <c r="Q140" s="239"/>
      <c r="R140" s="239"/>
      <c r="S140" s="239"/>
      <c r="T140" s="239"/>
      <c r="U140" s="239"/>
      <c r="V140" s="239"/>
      <c r="W140" s="239"/>
      <c r="X140" s="239"/>
      <c r="Y140" s="239"/>
      <c r="Z140" s="239"/>
      <c r="AA140" s="239"/>
      <c r="AB140" s="239"/>
      <c r="AC140" s="239"/>
      <c r="AD140" s="239"/>
    </row>
    <row r="141" spans="1:30" x14ac:dyDescent="0.2">
      <c r="A141" s="239"/>
      <c r="B141" s="239"/>
      <c r="C141" s="239"/>
      <c r="D141" s="239"/>
      <c r="E141" s="239"/>
      <c r="F141" s="239"/>
      <c r="G141" s="239"/>
      <c r="H141" s="239"/>
      <c r="I141" s="239"/>
      <c r="J141" s="239"/>
      <c r="K141" s="239"/>
      <c r="L141" s="239"/>
      <c r="M141" s="239"/>
      <c r="N141" s="239"/>
      <c r="O141" s="239"/>
      <c r="P141" s="239"/>
      <c r="Q141" s="239"/>
      <c r="R141" s="239"/>
      <c r="S141" s="239"/>
      <c r="T141" s="239"/>
      <c r="U141" s="239"/>
      <c r="V141" s="239"/>
      <c r="W141" s="239"/>
      <c r="X141" s="239"/>
      <c r="Y141" s="239"/>
      <c r="Z141" s="239"/>
      <c r="AA141" s="239"/>
      <c r="AB141" s="239"/>
      <c r="AC141" s="239"/>
      <c r="AD141" s="239"/>
    </row>
    <row r="142" spans="1:30" x14ac:dyDescent="0.2">
      <c r="A142" s="239"/>
      <c r="B142" s="239"/>
      <c r="C142" s="239"/>
      <c r="D142" s="239"/>
      <c r="E142" s="239"/>
      <c r="F142" s="239"/>
      <c r="G142" s="239"/>
      <c r="H142" s="239"/>
      <c r="I142" s="239"/>
      <c r="J142" s="239"/>
      <c r="K142" s="239"/>
      <c r="L142" s="239"/>
      <c r="M142" s="239"/>
      <c r="N142" s="239"/>
      <c r="O142" s="239"/>
      <c r="P142" s="239"/>
      <c r="Q142" s="239"/>
      <c r="R142" s="239"/>
      <c r="S142" s="239"/>
      <c r="T142" s="239"/>
      <c r="U142" s="239"/>
      <c r="V142" s="239"/>
      <c r="W142" s="239"/>
      <c r="X142" s="239"/>
      <c r="Y142" s="239"/>
      <c r="Z142" s="239"/>
      <c r="AA142" s="239"/>
      <c r="AB142" s="239"/>
      <c r="AC142" s="239"/>
      <c r="AD142" s="239"/>
    </row>
    <row r="143" spans="1:30" x14ac:dyDescent="0.2">
      <c r="A143" s="239"/>
      <c r="B143" s="239"/>
      <c r="C143" s="239"/>
      <c r="D143" s="239"/>
      <c r="E143" s="239"/>
      <c r="F143" s="239"/>
      <c r="G143" s="239"/>
      <c r="H143" s="239"/>
      <c r="I143" s="239"/>
      <c r="J143" s="239"/>
      <c r="K143" s="239"/>
      <c r="L143" s="239"/>
      <c r="M143" s="239"/>
      <c r="N143" s="239"/>
      <c r="O143" s="239"/>
      <c r="P143" s="239"/>
      <c r="Q143" s="239"/>
      <c r="R143" s="239"/>
      <c r="S143" s="239"/>
      <c r="T143" s="239"/>
      <c r="U143" s="239"/>
      <c r="V143" s="239"/>
      <c r="W143" s="239"/>
      <c r="X143" s="239"/>
      <c r="Y143" s="239"/>
      <c r="Z143" s="239"/>
      <c r="AA143" s="239"/>
      <c r="AB143" s="239"/>
      <c r="AC143" s="239"/>
      <c r="AD143" s="239"/>
    </row>
    <row r="144" spans="1:30" x14ac:dyDescent="0.2">
      <c r="A144" s="239"/>
      <c r="B144" s="239"/>
      <c r="C144" s="239"/>
      <c r="D144" s="239"/>
      <c r="E144" s="239"/>
      <c r="F144" s="239"/>
      <c r="G144" s="239"/>
      <c r="H144" s="239"/>
      <c r="I144" s="239"/>
      <c r="J144" s="239"/>
      <c r="K144" s="239"/>
      <c r="L144" s="239"/>
      <c r="M144" s="239"/>
      <c r="N144" s="239"/>
      <c r="O144" s="239"/>
      <c r="P144" s="239"/>
      <c r="Q144" s="239"/>
      <c r="R144" s="239"/>
      <c r="S144" s="239"/>
      <c r="T144" s="239"/>
      <c r="U144" s="239"/>
      <c r="V144" s="239"/>
      <c r="W144" s="239"/>
      <c r="X144" s="239"/>
      <c r="Y144" s="239"/>
      <c r="Z144" s="239"/>
      <c r="AA144" s="239"/>
      <c r="AB144" s="239"/>
      <c r="AC144" s="239"/>
      <c r="AD144" s="239"/>
    </row>
    <row r="145" spans="1:30" x14ac:dyDescent="0.2">
      <c r="A145" s="239"/>
      <c r="B145" s="239"/>
      <c r="C145" s="239"/>
      <c r="D145" s="239"/>
      <c r="E145" s="239"/>
      <c r="F145" s="239"/>
      <c r="G145" s="239"/>
      <c r="H145" s="239"/>
      <c r="I145" s="239"/>
      <c r="J145" s="239"/>
      <c r="K145" s="239"/>
      <c r="L145" s="239"/>
      <c r="M145" s="239"/>
      <c r="N145" s="239"/>
      <c r="O145" s="239"/>
      <c r="P145" s="239"/>
      <c r="Q145" s="239"/>
      <c r="R145" s="239"/>
      <c r="S145" s="239"/>
      <c r="T145" s="239"/>
      <c r="U145" s="239"/>
      <c r="V145" s="239"/>
      <c r="W145" s="239"/>
      <c r="X145" s="239"/>
      <c r="Y145" s="239"/>
      <c r="Z145" s="239"/>
      <c r="AA145" s="239"/>
      <c r="AB145" s="239"/>
      <c r="AC145" s="239"/>
      <c r="AD145" s="239"/>
    </row>
    <row r="146" spans="1:30" x14ac:dyDescent="0.2">
      <c r="A146" s="239"/>
      <c r="B146" s="239"/>
      <c r="C146" s="239"/>
      <c r="D146" s="239"/>
      <c r="E146" s="239"/>
      <c r="F146" s="239"/>
      <c r="G146" s="239"/>
      <c r="H146" s="239"/>
      <c r="I146" s="239"/>
      <c r="J146" s="239"/>
      <c r="K146" s="239"/>
      <c r="L146" s="239"/>
      <c r="M146" s="239"/>
      <c r="N146" s="239"/>
      <c r="O146" s="239"/>
      <c r="P146" s="239"/>
      <c r="Q146" s="239"/>
      <c r="R146" s="239"/>
      <c r="S146" s="239"/>
      <c r="T146" s="239"/>
      <c r="U146" s="239"/>
      <c r="V146" s="239"/>
      <c r="W146" s="239"/>
      <c r="X146" s="239"/>
      <c r="Y146" s="239"/>
      <c r="Z146" s="239"/>
      <c r="AA146" s="239"/>
      <c r="AB146" s="239"/>
      <c r="AC146" s="239"/>
      <c r="AD146" s="239"/>
    </row>
    <row r="147" spans="1:30" x14ac:dyDescent="0.2">
      <c r="A147" s="239"/>
      <c r="B147" s="239"/>
      <c r="C147" s="239"/>
      <c r="D147" s="239"/>
      <c r="E147" s="239"/>
      <c r="F147" s="239"/>
      <c r="G147" s="239"/>
      <c r="H147" s="239"/>
      <c r="I147" s="239"/>
      <c r="J147" s="239"/>
      <c r="K147" s="239"/>
      <c r="L147" s="239"/>
      <c r="M147" s="239"/>
      <c r="N147" s="239"/>
      <c r="O147" s="239"/>
      <c r="P147" s="239"/>
      <c r="Q147" s="239"/>
      <c r="R147" s="239"/>
      <c r="S147" s="239"/>
      <c r="T147" s="239"/>
      <c r="U147" s="239"/>
      <c r="V147" s="239"/>
      <c r="W147" s="239"/>
      <c r="X147" s="239"/>
      <c r="Y147" s="239"/>
      <c r="Z147" s="239"/>
      <c r="AA147" s="239"/>
      <c r="AB147" s="239"/>
      <c r="AC147" s="239"/>
      <c r="AD147" s="239"/>
    </row>
    <row r="148" spans="1:30" x14ac:dyDescent="0.2">
      <c r="A148" s="239"/>
      <c r="B148" s="239"/>
      <c r="C148" s="239"/>
      <c r="D148" s="239"/>
      <c r="E148" s="239"/>
      <c r="F148" s="239"/>
      <c r="G148" s="239"/>
      <c r="H148" s="239"/>
      <c r="I148" s="239"/>
      <c r="J148" s="239"/>
      <c r="K148" s="239"/>
      <c r="L148" s="239"/>
      <c r="M148" s="239"/>
      <c r="N148" s="239"/>
      <c r="O148" s="239"/>
      <c r="P148" s="239"/>
      <c r="Q148" s="239"/>
      <c r="R148" s="239"/>
      <c r="S148" s="239"/>
      <c r="T148" s="239"/>
      <c r="U148" s="239"/>
      <c r="V148" s="239"/>
      <c r="W148" s="239"/>
      <c r="X148" s="239"/>
      <c r="Y148" s="239"/>
      <c r="Z148" s="239"/>
      <c r="AA148" s="239"/>
      <c r="AB148" s="239"/>
      <c r="AC148" s="239"/>
      <c r="AD148" s="239"/>
    </row>
    <row r="149" spans="1:30" x14ac:dyDescent="0.2">
      <c r="A149" s="239"/>
      <c r="B149" s="239"/>
      <c r="C149" s="239"/>
      <c r="D149" s="239"/>
      <c r="E149" s="239"/>
      <c r="F149" s="239"/>
      <c r="G149" s="239"/>
      <c r="H149" s="239"/>
      <c r="I149" s="239"/>
      <c r="J149" s="239"/>
      <c r="K149" s="239"/>
      <c r="L149" s="239"/>
      <c r="M149" s="239"/>
      <c r="N149" s="239"/>
      <c r="O149" s="239"/>
      <c r="P149" s="239"/>
      <c r="Q149" s="239"/>
      <c r="R149" s="239"/>
      <c r="S149" s="239"/>
      <c r="T149" s="239"/>
      <c r="U149" s="239"/>
      <c r="V149" s="239"/>
      <c r="W149" s="239"/>
      <c r="X149" s="239"/>
      <c r="Y149" s="239"/>
      <c r="Z149" s="239"/>
      <c r="AA149" s="239"/>
      <c r="AB149" s="239"/>
      <c r="AC149" s="239"/>
      <c r="AD149" s="239"/>
    </row>
  </sheetData>
  <sheetProtection algorithmName="SHA-512" hashValue="GwOSW0XpgHmyhxXe5zcMAshA4DnExWFUDDVU5AEROLrvbD9HmyMjsWvLDrzzkTTEx2qRD3Qd687rdbOmgMG5Cw==" saltValue="4BKwiLv2SfX3DnkyWVlcZA==" spinCount="100000" sheet="1" objects="1" scenarios="1"/>
  <autoFilter ref="C116:K124" xr:uid="{00000000-0009-0000-0000-000005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11</vt:i4>
      </vt:variant>
    </vt:vector>
  </HeadingPairs>
  <TitlesOfParts>
    <vt:vector size="17" baseType="lpstr">
      <vt:lpstr>Rekapitulace stavby</vt:lpstr>
      <vt:lpstr>SO 101 - Komunikace</vt:lpstr>
      <vt:lpstr>SO 201 - Most DLH-01M</vt:lpstr>
      <vt:lpstr>SO 401 - Veřejné osvětlení</vt:lpstr>
      <vt:lpstr>VO - polozky</vt:lpstr>
      <vt:lpstr>VON - Vedlejší a ostatní ...</vt:lpstr>
      <vt:lpstr>'Rekapitulace stavby'!Názvy_tisku</vt:lpstr>
      <vt:lpstr>'SO 101 - Komunikace'!Názvy_tisku</vt:lpstr>
      <vt:lpstr>'SO 201 - Most DLH-01M'!Názvy_tisku</vt:lpstr>
      <vt:lpstr>'SO 401 - Veřejné osvětlení'!Názvy_tisku</vt:lpstr>
      <vt:lpstr>'VON - Vedlejší a ostatní ...'!Názvy_tisku</vt:lpstr>
      <vt:lpstr>'Rekapitulace stavby'!Oblast_tisku</vt:lpstr>
      <vt:lpstr>'SO 101 - Komunikace'!Oblast_tisku</vt:lpstr>
      <vt:lpstr>'SO 201 - Most DLH-01M'!Oblast_tisku</vt:lpstr>
      <vt:lpstr>'SO 401 - Veřejné osvětlení'!Oblast_tisku</vt:lpstr>
      <vt:lpstr>'VO - polozky'!Oblast_tisku</vt:lpstr>
      <vt:lpstr>'VON - Vedlejší a ostatní 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starosta</cp:lastModifiedBy>
  <dcterms:created xsi:type="dcterms:W3CDTF">2021-01-06T08:25:22Z</dcterms:created>
  <dcterms:modified xsi:type="dcterms:W3CDTF">2021-03-19T10:21:42Z</dcterms:modified>
</cp:coreProperties>
</file>